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89\SENS\AILE DES ECURIES\Z-25013-MOE ECURIESCLOSCOUV\07-PRO-DCE\0-Rendu\Z-25013-MOE ECURIESCLOSCOUV-PRO-DCE - consultation\"/>
    </mc:Choice>
  </mc:AlternateContent>
  <xr:revisionPtr revIDLastSave="0" documentId="8_{3EFEFDF3-41C6-4445-8B86-43DF08BC73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J437" i="2"/>
  <c r="H437" i="2"/>
  <c r="G437" i="2"/>
  <c r="H432" i="2"/>
  <c r="G432" i="2"/>
  <c r="J432" i="2" s="1"/>
  <c r="K424" i="2"/>
  <c r="H424" i="2"/>
  <c r="G424" i="2"/>
  <c r="J424" i="2" s="1"/>
  <c r="K423" i="2"/>
  <c r="J423" i="2"/>
  <c r="H423" i="2"/>
  <c r="G423" i="2"/>
  <c r="J422" i="2"/>
  <c r="H422" i="2"/>
  <c r="G422" i="2"/>
  <c r="K414" i="2"/>
  <c r="H414" i="2"/>
  <c r="G414" i="2"/>
  <c r="J414" i="2" s="1"/>
  <c r="K413" i="2"/>
  <c r="H413" i="2"/>
  <c r="G413" i="2"/>
  <c r="J413" i="2" s="1"/>
  <c r="J412" i="2"/>
  <c r="H412" i="2"/>
  <c r="G412" i="2"/>
  <c r="J401" i="2"/>
  <c r="H401" i="2"/>
  <c r="G401" i="2"/>
  <c r="H393" i="2"/>
  <c r="G393" i="2"/>
  <c r="J393" i="2" s="1"/>
  <c r="J378" i="2"/>
  <c r="H378" i="2"/>
  <c r="G378" i="2"/>
  <c r="J370" i="2"/>
  <c r="H370" i="2"/>
  <c r="G370" i="2"/>
  <c r="H365" i="2"/>
  <c r="G365" i="2"/>
  <c r="J365" i="2" s="1"/>
  <c r="H360" i="2"/>
  <c r="G360" i="2"/>
  <c r="J360" i="2" s="1"/>
  <c r="J351" i="2"/>
  <c r="H351" i="2"/>
  <c r="G351" i="2"/>
  <c r="J346" i="2"/>
  <c r="H346" i="2"/>
  <c r="G346" i="2"/>
  <c r="H341" i="2"/>
  <c r="G341" i="2"/>
  <c r="J341" i="2" s="1"/>
  <c r="H336" i="2"/>
  <c r="G336" i="2"/>
  <c r="J336" i="2" s="1"/>
  <c r="J329" i="2"/>
  <c r="H329" i="2"/>
  <c r="G329" i="2"/>
  <c r="J324" i="2"/>
  <c r="H324" i="2"/>
  <c r="G324" i="2"/>
  <c r="H319" i="2"/>
  <c r="G319" i="2"/>
  <c r="J319" i="2" s="1"/>
  <c r="H310" i="2"/>
  <c r="G310" i="2"/>
  <c r="J310" i="2" s="1"/>
  <c r="J305" i="2"/>
  <c r="H305" i="2"/>
  <c r="G305" i="2"/>
  <c r="J300" i="2"/>
  <c r="H300" i="2"/>
  <c r="G300" i="2"/>
  <c r="H295" i="2"/>
  <c r="G295" i="2"/>
  <c r="J295" i="2" s="1"/>
  <c r="H287" i="2"/>
  <c r="G287" i="2"/>
  <c r="J287" i="2" s="1"/>
  <c r="J282" i="2"/>
  <c r="H282" i="2"/>
  <c r="G282" i="2"/>
  <c r="J277" i="2"/>
  <c r="H277" i="2"/>
  <c r="G277" i="2"/>
  <c r="H272" i="2"/>
  <c r="G272" i="2"/>
  <c r="J272" i="2" s="1"/>
  <c r="H264" i="2"/>
  <c r="G264" i="2"/>
  <c r="J264" i="2" s="1"/>
  <c r="J259" i="2"/>
  <c r="H259" i="2"/>
  <c r="G259" i="2"/>
  <c r="J254" i="2"/>
  <c r="H254" i="2"/>
  <c r="G254" i="2"/>
  <c r="H249" i="2"/>
  <c r="G249" i="2"/>
  <c r="J249" i="2" s="1"/>
  <c r="H239" i="2"/>
  <c r="G239" i="2"/>
  <c r="J239" i="2" s="1"/>
  <c r="F384" i="2" s="1"/>
  <c r="J234" i="2"/>
  <c r="F383" i="2" s="1"/>
  <c r="F385" i="2" s="1"/>
  <c r="H234" i="2"/>
  <c r="G234" i="2"/>
  <c r="J229" i="2"/>
  <c r="F453" i="2" s="1"/>
  <c r="H229" i="2"/>
  <c r="G229" i="2"/>
  <c r="H208" i="2"/>
  <c r="G208" i="2"/>
  <c r="J208" i="2" s="1"/>
  <c r="J203" i="2"/>
  <c r="H203" i="2"/>
  <c r="G203" i="2"/>
  <c r="J198" i="2"/>
  <c r="H198" i="2"/>
  <c r="G198" i="2"/>
  <c r="H193" i="2"/>
  <c r="G193" i="2"/>
  <c r="J193" i="2" s="1"/>
  <c r="H185" i="2"/>
  <c r="G185" i="2"/>
  <c r="J185" i="2" s="1"/>
  <c r="J177" i="2"/>
  <c r="H177" i="2"/>
  <c r="G177" i="2"/>
  <c r="J172" i="2"/>
  <c r="H172" i="2"/>
  <c r="G172" i="2"/>
  <c r="H167" i="2"/>
  <c r="G167" i="2"/>
  <c r="J167" i="2" s="1"/>
  <c r="H162" i="2"/>
  <c r="G162" i="2"/>
  <c r="J162" i="2" s="1"/>
  <c r="J157" i="2"/>
  <c r="H157" i="2"/>
  <c r="G157" i="2"/>
  <c r="J149" i="2"/>
  <c r="H149" i="2"/>
  <c r="G149" i="2"/>
  <c r="K144" i="2"/>
  <c r="H144" i="2"/>
  <c r="G144" i="2"/>
  <c r="J144" i="2" s="1"/>
  <c r="K143" i="2"/>
  <c r="J143" i="2"/>
  <c r="H143" i="2"/>
  <c r="G143" i="2"/>
  <c r="H142" i="2"/>
  <c r="J142" i="2" s="1"/>
  <c r="G142" i="2"/>
  <c r="H134" i="2"/>
  <c r="G134" i="2"/>
  <c r="J134" i="2" s="1"/>
  <c r="H125" i="2"/>
  <c r="G125" i="2"/>
  <c r="J125" i="2" s="1"/>
  <c r="K120" i="2"/>
  <c r="J120" i="2"/>
  <c r="H120" i="2"/>
  <c r="G120" i="2"/>
  <c r="K119" i="2"/>
  <c r="H119" i="2"/>
  <c r="G119" i="2"/>
  <c r="J119" i="2" s="1"/>
  <c r="H118" i="2"/>
  <c r="G118" i="2"/>
  <c r="J118" i="2" s="1"/>
  <c r="H110" i="2"/>
  <c r="J110" i="2" s="1"/>
  <c r="G110" i="2"/>
  <c r="J101" i="2"/>
  <c r="H101" i="2"/>
  <c r="G101" i="2"/>
  <c r="K96" i="2"/>
  <c r="H96" i="2"/>
  <c r="G96" i="2"/>
  <c r="J96" i="2" s="1"/>
  <c r="K95" i="2"/>
  <c r="H95" i="2"/>
  <c r="G95" i="2"/>
  <c r="J95" i="2" s="1"/>
  <c r="J94" i="2"/>
  <c r="H94" i="2"/>
  <c r="G94" i="2"/>
  <c r="J86" i="2"/>
  <c r="H86" i="2"/>
  <c r="G86" i="2"/>
  <c r="H78" i="2"/>
  <c r="G78" i="2"/>
  <c r="J78" i="2" s="1"/>
  <c r="K73" i="2"/>
  <c r="H73" i="2"/>
  <c r="J73" i="2" s="1"/>
  <c r="G73" i="2"/>
  <c r="K72" i="2"/>
  <c r="H72" i="2"/>
  <c r="J72" i="2" s="1"/>
  <c r="G72" i="2"/>
  <c r="H71" i="2"/>
  <c r="G71" i="2"/>
  <c r="J71" i="2" s="1"/>
  <c r="H63" i="2"/>
  <c r="G63" i="2"/>
  <c r="J63" i="2" s="1"/>
  <c r="J55" i="2"/>
  <c r="H55" i="2"/>
  <c r="G55" i="2"/>
  <c r="H50" i="2"/>
  <c r="J50" i="2" s="1"/>
  <c r="G50" i="2"/>
  <c r="H41" i="2"/>
  <c r="G41" i="2"/>
  <c r="J41" i="2" s="1"/>
  <c r="H36" i="2"/>
  <c r="G36" i="2"/>
  <c r="J36" i="2" s="1"/>
  <c r="H28" i="2"/>
  <c r="J28" i="2" s="1"/>
  <c r="G28" i="2"/>
  <c r="H20" i="2"/>
  <c r="J20" i="2" s="1"/>
  <c r="G20" i="2"/>
  <c r="H15" i="2"/>
  <c r="G15" i="2"/>
  <c r="J15" i="2" s="1"/>
  <c r="G84" i="1"/>
  <c r="G82" i="1"/>
  <c r="G80" i="1"/>
  <c r="G78" i="1"/>
  <c r="E70" i="1"/>
  <c r="E63" i="1"/>
  <c r="E60" i="1"/>
  <c r="E20" i="1"/>
  <c r="E11" i="1"/>
  <c r="F454" i="2" l="1"/>
  <c r="F443" i="2"/>
  <c r="F442" i="2"/>
  <c r="F444" i="2" s="1"/>
  <c r="F458" i="2"/>
  <c r="F457" i="2"/>
  <c r="F459" i="2" s="1"/>
  <c r="AA1" i="3" s="1"/>
  <c r="F213" i="2"/>
  <c r="F215" i="2" s="1"/>
  <c r="F452" i="2"/>
  <c r="F214" i="2"/>
  <c r="F449" i="2"/>
  <c r="F448" i="2"/>
  <c r="AA33" i="3" l="1"/>
  <c r="AA37" i="3"/>
  <c r="AA3" i="3"/>
  <c r="AA4" i="3" s="1"/>
  <c r="AA15" i="3" l="1"/>
  <c r="AA32" i="3"/>
  <c r="AA16" i="3"/>
  <c r="AA5" i="3"/>
  <c r="AA12" i="3"/>
  <c r="AA27" i="3"/>
  <c r="AA42" i="3"/>
  <c r="AA24" i="3" l="1"/>
  <c r="AA23" i="3"/>
  <c r="AA17" i="3"/>
  <c r="AA82" i="3" s="1"/>
  <c r="AA7" i="3"/>
  <c r="AA10" i="3"/>
  <c r="AA20" i="3"/>
  <c r="AA19" i="3"/>
  <c r="AA18" i="3"/>
  <c r="AA6" i="3"/>
  <c r="AA13" i="3"/>
  <c r="AA46" i="3"/>
  <c r="AA29" i="3"/>
  <c r="AA28" i="3"/>
  <c r="AA14" i="3"/>
  <c r="AA9" i="3"/>
  <c r="AA43" i="3" l="1"/>
  <c r="AA59" i="3"/>
  <c r="AA49" i="3" s="1"/>
  <c r="AA31" i="3" s="1"/>
  <c r="AA47" i="3"/>
  <c r="AA67" i="3"/>
  <c r="AA95" i="3"/>
  <c r="AA69" i="3"/>
  <c r="AA61" i="3" s="1"/>
  <c r="AA53" i="3" s="1"/>
  <c r="AA36" i="3" s="1"/>
  <c r="AA91" i="3"/>
  <c r="AA87" i="3" s="1"/>
  <c r="AA83" i="3" s="1"/>
  <c r="AA76" i="3" s="1"/>
  <c r="AA68" i="3" s="1"/>
  <c r="AA60" i="3" s="1"/>
  <c r="AA52" i="3" s="1"/>
  <c r="AA77" i="3"/>
  <c r="AA51" i="3"/>
  <c r="AA93" i="3"/>
  <c r="AA89" i="3" s="1"/>
  <c r="AA73" i="3"/>
  <c r="AA65" i="3"/>
  <c r="AA57" i="3" s="1"/>
  <c r="AA45" i="3" s="1"/>
  <c r="AA26" i="3" s="1"/>
  <c r="AA75" i="3"/>
  <c r="AA11" i="3"/>
  <c r="AA21" i="3"/>
  <c r="AA22" i="3" s="1"/>
  <c r="AA38" i="3"/>
  <c r="AA41" i="3"/>
  <c r="AA34" i="3"/>
  <c r="AA50" i="3"/>
  <c r="AA94" i="3"/>
  <c r="AA90" i="3" s="1"/>
  <c r="AA30" i="3" s="1"/>
  <c r="AA25" i="3" l="1"/>
  <c r="AA85" i="3"/>
  <c r="AA80" i="3" s="1"/>
  <c r="AA72" i="3" s="1"/>
  <c r="AA64" i="3" s="1"/>
  <c r="AA56" i="3" s="1"/>
  <c r="AA44" i="3" s="1"/>
  <c r="AA35" i="3"/>
  <c r="AA86" i="3"/>
  <c r="AA81" i="3" s="1"/>
  <c r="AA74" i="3" s="1"/>
  <c r="AA66" i="3" s="1"/>
  <c r="AA58" i="3" s="1"/>
  <c r="AA48" i="3" s="1"/>
  <c r="AA63" i="3"/>
  <c r="AA55" i="3" s="1"/>
  <c r="AA40" i="3" s="1"/>
  <c r="AA96" i="3"/>
  <c r="AA92" i="3" s="1"/>
  <c r="AA71" i="3"/>
  <c r="AA79" i="3"/>
  <c r="AA39" i="3" l="1"/>
  <c r="AA88" i="3"/>
  <c r="AA84" i="3" s="1"/>
  <c r="AA78" i="3" s="1"/>
  <c r="AA70" i="3" s="1"/>
  <c r="AA62" i="3" s="1"/>
  <c r="AA54" i="3" s="1"/>
  <c r="AA98" i="3"/>
  <c r="AA2" i="3" s="1"/>
  <c r="C462" i="2" s="1"/>
</calcChain>
</file>

<file path=xl/sharedStrings.xml><?xml version="1.0" encoding="utf-8"?>
<sst xmlns="http://schemas.openxmlformats.org/spreadsheetml/2006/main" count="767" uniqueCount="281">
  <si>
    <t>Dossier</t>
  </si>
  <si>
    <t>Date</t>
  </si>
  <si>
    <t>Phase</t>
  </si>
  <si>
    <t>Indice</t>
  </si>
  <si>
    <t>MAÎTRE D'OUVRAGE
DRAC de BOURGOGNE-FRANCHE-COMTÉ
39 Rue Vannerie CS 10578
21005 DIJON Cedex
Tél : 03.80.68.50.50</t>
  </si>
  <si>
    <t>MAÎTRE D'OEUVRE : 
    2BDM Architectes F. DIDIER ACMH
    60-62 rue d'Hauteville
    75010 PARIS
    Tél : 01.30.83.74.10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</si>
  <si>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</si>
  <si>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</si>
  <si>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</si>
  <si>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</si>
  <si>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</si>
  <si>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</si>
  <si>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</si>
  <si>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</si>
  <si>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</si>
  <si>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</si>
  <si>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</si>
  <si>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</si>
  <si>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</si>
  <si>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</si>
  <si>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</si>
  <si>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</si>
  <si>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</si>
  <si>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</si>
  <si>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</si>
  <si>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</si>
  <si>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</si>
  <si>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</si>
  <si>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</si>
  <si>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</si>
  <si>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</si>
  <si>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</si>
  <si>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</si>
  <si>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</si>
  <si>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</si>
  <si>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</si>
  <si>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</si>
  <si>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INSTALLATIONS COMMUNES DE CHANTIER - ÉCHAFAUDAGES</t>
  </si>
  <si>
    <t>3.&amp;</t>
  </si>
  <si>
    <t>INSTALLATIONS COMMUNES DE CHANTIER</t>
  </si>
  <si>
    <t>3.T</t>
  </si>
  <si>
    <t>2.1</t>
  </si>
  <si>
    <t>Constat d'état des lieux</t>
  </si>
  <si>
    <t>4.T</t>
  </si>
  <si>
    <t>2.1.1</t>
  </si>
  <si>
    <t>Constat d'état d'état des lieux</t>
  </si>
  <si>
    <t>9.M.Z</t>
  </si>
  <si>
    <t>9.E.1.Localisations\Tranche Ferme</t>
  </si>
  <si>
    <t>Total Tranche Ferme</t>
  </si>
  <si>
    <t>9.R.Localisations\Tranche Ferme</t>
  </si>
  <si>
    <t>9.&amp;</t>
  </si>
  <si>
    <t>FT</t>
  </si>
  <si>
    <t>2.1.2</t>
  </si>
  <si>
    <t>9.E.1.Localisations\Tranche Optionnelle</t>
  </si>
  <si>
    <t>Total Tranche Optionnelle</t>
  </si>
  <si>
    <t>9.R.Localisations\Tranche Optionnelle</t>
  </si>
  <si>
    <t>4.&amp;</t>
  </si>
  <si>
    <t>2.2</t>
  </si>
  <si>
    <t>Fabrication et pose d'un panneau de chantier</t>
  </si>
  <si>
    <t>2.2.1</t>
  </si>
  <si>
    <t>Panneau de chantier</t>
  </si>
  <si>
    <t>2.3</t>
  </si>
  <si>
    <t>Prestations à la charge de la maîtrise d'ouvrage</t>
  </si>
  <si>
    <t>2.3.1</t>
  </si>
  <si>
    <t>Base vie (mise à disposition par la maîtrise d'ouvrage)</t>
  </si>
  <si>
    <t>PM</t>
  </si>
  <si>
    <t>2.3.2</t>
  </si>
  <si>
    <t xml:space="preserve">Base vie (mise à disposition par la maîtrise d'ouvrage) </t>
  </si>
  <si>
    <t>2.4</t>
  </si>
  <si>
    <t>Aménagement de la base vie pendant le chantier</t>
  </si>
  <si>
    <t>2.4.1</t>
  </si>
  <si>
    <t>Aménagement de la base vie pendant le chantier (10 mois de chantier)</t>
  </si>
  <si>
    <t>2.4.2</t>
  </si>
  <si>
    <t>Aménagement de la base vie pendant le chantier (8 mois de chantier)</t>
  </si>
  <si>
    <t>2.5</t>
  </si>
  <si>
    <t>Mise en place d'un bungalow sanitaire pour femme</t>
  </si>
  <si>
    <t>2.5.1</t>
  </si>
  <si>
    <t>Amenée et installation du bungalow</t>
  </si>
  <si>
    <t>2.5.2</t>
  </si>
  <si>
    <t>Location et entretien</t>
  </si>
  <si>
    <t>MOIS</t>
  </si>
  <si>
    <t>2.5.3</t>
  </si>
  <si>
    <t>Repli en fin de travaux</t>
  </si>
  <si>
    <t>2.6</t>
  </si>
  <si>
    <t xml:space="preserve">Mise en place de sanitaires chimiques autonomes de chantier </t>
  </si>
  <si>
    <t>2.6.1</t>
  </si>
  <si>
    <t>Amenée et installation de sanitaires chimiques autonomes de chantier (1 unité homme et 1 unité femme)</t>
  </si>
  <si>
    <t>2.6.2</t>
  </si>
  <si>
    <t>2.6.3</t>
  </si>
  <si>
    <t>2.7</t>
  </si>
  <si>
    <t>Branchements et raccordements provisoires du chantier en eau</t>
  </si>
  <si>
    <t>2.7.1</t>
  </si>
  <si>
    <t>Amenée et installation</t>
  </si>
  <si>
    <t>2.7.2</t>
  </si>
  <si>
    <t>Location</t>
  </si>
  <si>
    <t>2.7.3</t>
  </si>
  <si>
    <t>Dépose et repli en fin de chantier</t>
  </si>
  <si>
    <t>2.8</t>
  </si>
  <si>
    <t>Branchements et raccordements provisoires du chantier en électricité</t>
  </si>
  <si>
    <t>2.8.1</t>
  </si>
  <si>
    <t>2.8.2</t>
  </si>
  <si>
    <t>2.8.3</t>
  </si>
  <si>
    <t>2.9</t>
  </si>
  <si>
    <t>Clôture de chantier en tôles nervurées couleur pierre</t>
  </si>
  <si>
    <t>2.9.1</t>
  </si>
  <si>
    <t>Fourniture et pose de tôles nervurées couleur pierre (ht 3,00 m), avec concertina côté rue sur structure d'échafaudage</t>
  </si>
  <si>
    <t>ML</t>
  </si>
  <si>
    <t>2.9.2</t>
  </si>
  <si>
    <t>Fourniture et pose de tôles nervurées couleur pierre (ht 3,00 m), avec concertina côté Nord</t>
  </si>
  <si>
    <t>2.9.3</t>
  </si>
  <si>
    <t xml:space="preserve">Fourniture et pose d'un portail d'accès pour livraison avec serrure côté Nord (largeur 3,00 m) </t>
  </si>
  <si>
    <t>2.9.4</t>
  </si>
  <si>
    <t xml:space="preserve">Fourniture et pose d'un portillon d'accès avec serrure côté Nord </t>
  </si>
  <si>
    <t>2.9.5</t>
  </si>
  <si>
    <t>Fourniture et pose d'un portillon de secours compris barre anti-panique côté Sud</t>
  </si>
  <si>
    <t>2.10</t>
  </si>
  <si>
    <t xml:space="preserve">Protections des sols </t>
  </si>
  <si>
    <t>2.10.1</t>
  </si>
  <si>
    <t xml:space="preserve">Protections des sols de l'aire de chantier côté Nord </t>
  </si>
  <si>
    <t>2.11</t>
  </si>
  <si>
    <t>Mise en place de système de sécurité du chantier</t>
  </si>
  <si>
    <t>2.11.1</t>
  </si>
  <si>
    <t>Mise en place de caméras de surveillance côté Sud</t>
  </si>
  <si>
    <t>2.11.2</t>
  </si>
  <si>
    <t>Mise en place de caméras de surveillance côté Nord</t>
  </si>
  <si>
    <t>2.11.3</t>
  </si>
  <si>
    <t>Mise en place d'un système de sécurité incendie de chantier côté sud</t>
  </si>
  <si>
    <t>2.11.4</t>
  </si>
  <si>
    <t>Mise en place d'un système de sécurité incendie de chantier côté sud Nord</t>
  </si>
  <si>
    <t>Total H.T. :</t>
  </si>
  <si>
    <t>Total T.V.A. (20%) :</t>
  </si>
  <si>
    <t>Total T.T.C. :</t>
  </si>
  <si>
    <t>ÉCHAFAUDAGES</t>
  </si>
  <si>
    <t>3.1</t>
  </si>
  <si>
    <t>Échafaudages de pieds extérieurs</t>
  </si>
  <si>
    <t>3.1.1</t>
  </si>
  <si>
    <t>Échafaudages de pieds extérieurs côté Sud (surface de parement environ 408,00 m²)</t>
  </si>
  <si>
    <t>5.&amp;</t>
  </si>
  <si>
    <t>3.1.2</t>
  </si>
  <si>
    <t>9.M.A</t>
  </si>
  <si>
    <t>3.1.3</t>
  </si>
  <si>
    <t>3.1.4</t>
  </si>
  <si>
    <t>3.1.5</t>
  </si>
  <si>
    <t>Échafaudages de pieds extérieurs côté Nord (surface de parement environ 377,00 m²)</t>
  </si>
  <si>
    <t>3.1.6</t>
  </si>
  <si>
    <t xml:space="preserve">Amenée et installation </t>
  </si>
  <si>
    <t>3.1.7</t>
  </si>
  <si>
    <t>Location et entretien pour la tranche ferme</t>
  </si>
  <si>
    <t>3.1.8</t>
  </si>
  <si>
    <t>Location et entretien pour la tranche optionnelle</t>
  </si>
  <si>
    <t>3.1.9</t>
  </si>
  <si>
    <t xml:space="preserve">Repli en fin de travaux </t>
  </si>
  <si>
    <t>3.1.10</t>
  </si>
  <si>
    <t xml:space="preserve">Passerelle et plateforme d'accès côté Nord (surface de plancher environ 20,00 m²) </t>
  </si>
  <si>
    <t>3.1.11</t>
  </si>
  <si>
    <t xml:space="preserve">Amenée et installation  </t>
  </si>
  <si>
    <t>3.1.12</t>
  </si>
  <si>
    <t>3.1.13</t>
  </si>
  <si>
    <t>3.1.14</t>
  </si>
  <si>
    <t xml:space="preserve">Repli en fin de travaux  </t>
  </si>
  <si>
    <t>3.2</t>
  </si>
  <si>
    <t>Mise en place d'une sapine d'escalier coté Nord (ht à monter environ 10,00 ml)</t>
  </si>
  <si>
    <t>3.2.1</t>
  </si>
  <si>
    <t>3.2.2</t>
  </si>
  <si>
    <t>3.2.3</t>
  </si>
  <si>
    <t>3.2.4</t>
  </si>
  <si>
    <t xml:space="preserve">Repli en fin de travaux   </t>
  </si>
  <si>
    <t>3.3</t>
  </si>
  <si>
    <t>Mise en place de sapine de levage, compris treuil (ht à monter environ 13,00 ml)</t>
  </si>
  <si>
    <t>3.3.1</t>
  </si>
  <si>
    <t>Mise en place d'une sapine de levage avec treuil côté Sud</t>
  </si>
  <si>
    <t>3.3.1.1</t>
  </si>
  <si>
    <t>3.3.1.2</t>
  </si>
  <si>
    <t>3.3.1.3</t>
  </si>
  <si>
    <t>3.3.2</t>
  </si>
  <si>
    <t>Mise en place d'une sapine de levage avec treuil côté Nord</t>
  </si>
  <si>
    <t>3.3.2.1</t>
  </si>
  <si>
    <t>3.3.2.2</t>
  </si>
  <si>
    <t>3.3.2.3</t>
  </si>
  <si>
    <t>3.3.2.4</t>
  </si>
  <si>
    <t>3.4</t>
  </si>
  <si>
    <t>Fourniture et pose d'un parapluie bâché (pour une surface de couverture d'environ 325,00 m²)</t>
  </si>
  <si>
    <t>3.4.1</t>
  </si>
  <si>
    <t>3.4.2</t>
  </si>
  <si>
    <t>3.4.3</t>
  </si>
  <si>
    <t>3.5</t>
  </si>
  <si>
    <t>Fourniture et pose d'emmarchements de chantier menuisés</t>
  </si>
  <si>
    <t>3.5.1</t>
  </si>
  <si>
    <t>TRAVAUX DIVERS</t>
  </si>
  <si>
    <t>4.1</t>
  </si>
  <si>
    <t>Cloisonnement de chantier</t>
  </si>
  <si>
    <t>4.1.1</t>
  </si>
  <si>
    <t>Fourniture et pose de sas menuisés de chantier, compris portes d'accès</t>
  </si>
  <si>
    <t>4.2</t>
  </si>
  <si>
    <t xml:space="preserve">Façonnage et forme de rampe provisoire </t>
  </si>
  <si>
    <t>4.2.1</t>
  </si>
  <si>
    <t>4.3</t>
  </si>
  <si>
    <t>Travaux en dépenses contrôlées</t>
  </si>
  <si>
    <t>4.3.1</t>
  </si>
  <si>
    <t>Heures d'ouvriers</t>
  </si>
  <si>
    <t>H</t>
  </si>
  <si>
    <t>4.3.2</t>
  </si>
  <si>
    <t>Heures d'aide ouvriers</t>
  </si>
  <si>
    <t>4.4</t>
  </si>
  <si>
    <t>Dossier des ouvrages exécutés (DOE)</t>
  </si>
  <si>
    <t>4.4.1</t>
  </si>
  <si>
    <t>4.4.2</t>
  </si>
  <si>
    <t xml:space="preserve">Dossier des ouvrages exécutés (DOE) </t>
  </si>
  <si>
    <t>RECAPITULATIF
Lot n°1 INSTALLATIONS COMMUNES DE CHANTIER - ÉCHAFAUDAGES</t>
  </si>
  <si>
    <t>RECAPITULATIF DES LOCALISATIONS</t>
  </si>
  <si>
    <t>Tranche Ferme</t>
  </si>
  <si>
    <t>Tranche Optionnelle</t>
  </si>
  <si>
    <t>RECAPITULATIF DES CHAPITRES</t>
  </si>
  <si>
    <t>2 - INSTALLATIONS COMMUNES DE CHANTIER</t>
  </si>
  <si>
    <t>3 - ÉCHAFAUDAGES</t>
  </si>
  <si>
    <t>4 - TRAVAUX DIVERS</t>
  </si>
  <si>
    <t>Total du lot INSTALLATIONS COMMUNES DE CHANTIER - ÉCHAFAUDAGES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</si>
  <si>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</si>
  <si>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</si>
  <si>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</si>
  <si>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</si>
  <si>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</si>
  <si>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</si>
  <si>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</si>
  <si>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</si>
  <si>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</si>
  <si>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</si>
  <si>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</si>
  <si>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</si>
  <si>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</si>
  <si>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</si>
  <si>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</si>
  <si>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</si>
  <si>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</si>
  <si>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</si>
  <si>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</si>
  <si>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</si>
  <si>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</si>
  <si>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</si>
  <si>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</si>
  <si>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</si>
  <si>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</si>
  <si>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</si>
  <si>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</si>
  <si>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</si>
  <si>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</si>
  <si>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</si>
  <si>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</si>
  <si>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</si>
  <si>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SENS - PALAIS ARCHIÉPISCOPAL 
AILE DES ÉCURIES 
Restauration du clos et du couvert</t>
  </si>
  <si>
    <t>Z-25013</t>
  </si>
  <si>
    <t>09/09/2025</t>
  </si>
  <si>
    <t>DCE</t>
  </si>
  <si>
    <t>89100 SENS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</si>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</sst>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3" fontId="1" fillId="0" borderId="9" xfId="0" applyNumberFormat="1" applyFont="1" applyBorder="1" applyAlignment="1">
      <alignment horizontal="right" vertical="top" wrapText="1"/>
    </xf>
    <xf numFmtId="0" fontId="1" fillId="0" borderId="12" xfId="0" applyFont="1" applyBorder="1" applyAlignment="1" applyProtection="1">
      <alignment vertical="top" wrapText="1"/>
      <protection locked="0"/>
    </xf>
    <xf numFmtId="0" fontId="10" fillId="0" borderId="13" xfId="0" applyFont="1" applyBorder="1" applyAlignment="1">
      <alignment horizontal="right" vertical="top" wrapText="1"/>
    </xf>
    <xf numFmtId="3" fontId="10" fillId="0" borderId="13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4" fontId="1" fillId="0" borderId="0" xfId="0" applyNumberFormat="1" applyFont="1" applyAlignment="1">
      <alignment vertical="top" wrapText="1"/>
    </xf>
    <xf numFmtId="4" fontId="1" fillId="0" borderId="9" xfId="0" applyNumberFormat="1" applyFont="1" applyBorder="1" applyAlignment="1">
      <alignment horizontal="right" vertical="top" wrapText="1"/>
    </xf>
    <xf numFmtId="4" fontId="10" fillId="0" borderId="13" xfId="0" applyNumberFormat="1" applyFont="1" applyBorder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1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0" fillId="0" borderId="0" xfId="0"/>
    <xf numFmtId="0" fontId="11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4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3" fillId="0" borderId="1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2" fillId="0" borderId="19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0" fontId="12" fillId="0" borderId="21" xfId="0" applyFont="1" applyBorder="1" applyAlignment="1">
      <alignment vertical="top" wrapText="1"/>
    </xf>
    <xf numFmtId="164" fontId="12" fillId="0" borderId="22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164" fontId="1" fillId="0" borderId="23" xfId="0" applyNumberFormat="1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419100</xdr:colOff>
      <xdr:row>27</xdr:row>
      <xdr:rowOff>0</xdr:rowOff>
    </xdr:from>
    <xdr:to>
      <xdr:col>7</xdr:col>
      <xdr:colOff>546660</xdr:colOff>
      <xdr:row>44</xdr:row>
      <xdr:rowOff>114043</xdr:rowOff>
    </xdr:to>
    <xdr:pic>
      <xdr:nvPicPr>
        <xdr:cNvPr id="2" name="Picture 1" descr="{3b3a1438-9aa8-4cef-917b-b9cb1673876e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43275" y="3086100"/>
          <a:ext cx="2775510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77</xdr:row>
      <xdr:rowOff>95250</xdr:rowOff>
    </xdr:from>
    <xdr:to>
      <xdr:col>1</xdr:col>
      <xdr:colOff>636587</xdr:colOff>
      <xdr:row>83</xdr:row>
      <xdr:rowOff>12700</xdr:rowOff>
    </xdr:to>
    <xdr:pic>
      <xdr:nvPicPr>
        <xdr:cNvPr id="3" name="Picture 2" descr="{480532dd-e767-43bb-80c7-05f0ff773d00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8896350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abSelected="1" workbookViewId="0"/>
  </sheetViews>
  <sheetFormatPr baseColWidth="10" defaultColWidth="8.8554687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5"/>
      <c r="F2" s="45"/>
      <c r="G2" s="45"/>
      <c r="H2" s="45"/>
      <c r="I2" s="8"/>
    </row>
    <row r="3" spans="2:9" ht="9" customHeight="1" x14ac:dyDescent="0.25">
      <c r="B3" s="5"/>
      <c r="C3" s="6"/>
      <c r="D3" s="7"/>
      <c r="E3" s="45"/>
      <c r="F3" s="45"/>
      <c r="G3" s="45"/>
      <c r="H3" s="45"/>
      <c r="I3" s="8"/>
    </row>
    <row r="4" spans="2:9" ht="9" customHeight="1" x14ac:dyDescent="0.25">
      <c r="B4" s="5"/>
      <c r="C4" s="6"/>
      <c r="D4" s="7"/>
      <c r="E4" s="45"/>
      <c r="F4" s="45"/>
      <c r="G4" s="45"/>
      <c r="H4" s="45"/>
      <c r="I4" s="8"/>
    </row>
    <row r="5" spans="2:9" ht="9" customHeight="1" x14ac:dyDescent="0.25">
      <c r="B5" s="5"/>
      <c r="C5" s="6"/>
      <c r="D5" s="7"/>
      <c r="E5" s="45"/>
      <c r="F5" s="45"/>
      <c r="G5" s="45"/>
      <c r="H5" s="45"/>
      <c r="I5" s="8"/>
    </row>
    <row r="6" spans="2:9" ht="9" customHeight="1" x14ac:dyDescent="0.25">
      <c r="B6" s="5"/>
      <c r="C6" s="6"/>
      <c r="D6" s="7"/>
      <c r="E6" s="45"/>
      <c r="F6" s="45"/>
      <c r="G6" s="45"/>
      <c r="H6" s="45"/>
      <c r="I6" s="8"/>
    </row>
    <row r="7" spans="2:9" ht="9" customHeight="1" x14ac:dyDescent="0.25">
      <c r="B7" s="5"/>
      <c r="C7" s="6"/>
      <c r="D7" s="7"/>
      <c r="E7" s="45"/>
      <c r="F7" s="45"/>
      <c r="G7" s="45"/>
      <c r="H7" s="45"/>
      <c r="I7" s="8"/>
    </row>
    <row r="8" spans="2:9" ht="9" customHeight="1" x14ac:dyDescent="0.25">
      <c r="B8" s="5"/>
      <c r="C8" s="6"/>
      <c r="D8" s="7"/>
      <c r="E8" s="45"/>
      <c r="F8" s="45"/>
      <c r="G8" s="45"/>
      <c r="H8" s="45"/>
      <c r="I8" s="8"/>
    </row>
    <row r="9" spans="2:9" ht="9" customHeight="1" x14ac:dyDescent="0.25">
      <c r="B9" s="5"/>
      <c r="C9" s="6"/>
      <c r="D9" s="7"/>
      <c r="E9" s="45"/>
      <c r="F9" s="45"/>
      <c r="G9" s="45"/>
      <c r="H9" s="45"/>
      <c r="I9" s="8"/>
    </row>
    <row r="10" spans="2:9" ht="9" customHeight="1" x14ac:dyDescent="0.25">
      <c r="B10" s="5"/>
      <c r="C10" s="6"/>
      <c r="D10" s="7"/>
      <c r="E10" s="45"/>
      <c r="F10" s="45"/>
      <c r="G10" s="45"/>
      <c r="H10" s="45"/>
      <c r="I10" s="8"/>
    </row>
    <row r="11" spans="2:9" ht="9" customHeight="1" x14ac:dyDescent="0.25">
      <c r="B11" s="5"/>
      <c r="C11" s="6"/>
      <c r="D11" s="7"/>
      <c r="E11" s="46" t="str">
        <f>IF(Paramètres!C5&lt;&gt;"",Paramètres!C5,"")</f>
        <v>SENS - PALAIS ARCHIÉPISCOPAL 
AILE DES ÉCURIES 
Restauration du clos et du couvert</v>
      </c>
      <c r="F11" s="46"/>
      <c r="G11" s="46"/>
      <c r="H11" s="46"/>
      <c r="I11" s="8"/>
    </row>
    <row r="12" spans="2:9" ht="9" customHeight="1" x14ac:dyDescent="0.25">
      <c r="B12" s="5"/>
      <c r="C12" s="6"/>
      <c r="D12" s="7"/>
      <c r="E12" s="46"/>
      <c r="F12" s="46"/>
      <c r="G12" s="46"/>
      <c r="H12" s="46"/>
      <c r="I12" s="8"/>
    </row>
    <row r="13" spans="2:9" ht="9" customHeight="1" x14ac:dyDescent="0.25">
      <c r="B13" s="5"/>
      <c r="C13" s="6"/>
      <c r="D13" s="7"/>
      <c r="E13" s="46"/>
      <c r="F13" s="46"/>
      <c r="G13" s="46"/>
      <c r="H13" s="46"/>
      <c r="I13" s="8"/>
    </row>
    <row r="14" spans="2:9" ht="9" customHeight="1" x14ac:dyDescent="0.25">
      <c r="B14" s="5"/>
      <c r="C14" s="6"/>
      <c r="D14" s="7"/>
      <c r="E14" s="46"/>
      <c r="F14" s="46"/>
      <c r="G14" s="46"/>
      <c r="H14" s="46"/>
      <c r="I14" s="8"/>
    </row>
    <row r="15" spans="2:9" ht="9" customHeight="1" x14ac:dyDescent="0.25">
      <c r="B15" s="5"/>
      <c r="C15" s="6"/>
      <c r="D15" s="7"/>
      <c r="E15" s="46"/>
      <c r="F15" s="46"/>
      <c r="G15" s="46"/>
      <c r="H15" s="46"/>
      <c r="I15" s="8"/>
    </row>
    <row r="16" spans="2:9" ht="9" customHeight="1" x14ac:dyDescent="0.25">
      <c r="B16" s="5"/>
      <c r="C16" s="6"/>
      <c r="D16" s="7"/>
      <c r="E16" s="46"/>
      <c r="F16" s="46"/>
      <c r="G16" s="46"/>
      <c r="H16" s="46"/>
      <c r="I16" s="8"/>
    </row>
    <row r="17" spans="2:9" ht="9" customHeight="1" x14ac:dyDescent="0.25">
      <c r="B17" s="5"/>
      <c r="C17" s="6"/>
      <c r="D17" s="7"/>
      <c r="E17" s="46"/>
      <c r="F17" s="46"/>
      <c r="G17" s="46"/>
      <c r="H17" s="46"/>
      <c r="I17" s="8"/>
    </row>
    <row r="18" spans="2:9" ht="9" customHeight="1" x14ac:dyDescent="0.25">
      <c r="B18" s="5"/>
      <c r="C18" s="6"/>
      <c r="D18" s="7"/>
      <c r="E18" s="46"/>
      <c r="F18" s="46"/>
      <c r="G18" s="46"/>
      <c r="H18" s="46"/>
      <c r="I18" s="8"/>
    </row>
    <row r="19" spans="2:9" ht="9" customHeight="1" x14ac:dyDescent="0.25">
      <c r="B19" s="5"/>
      <c r="C19" s="6"/>
      <c r="D19" s="7"/>
      <c r="E19" s="46"/>
      <c r="F19" s="46"/>
      <c r="G19" s="46"/>
      <c r="H19" s="46"/>
      <c r="I19" s="8"/>
    </row>
    <row r="20" spans="2:9" ht="9" customHeight="1" x14ac:dyDescent="0.25">
      <c r="B20" s="5"/>
      <c r="C20" s="6"/>
      <c r="D20" s="7"/>
      <c r="E20" s="46" t="str">
        <f>IF(Paramètres!C24&lt;&gt;"",Paramètres!C24,"") &amp; CHAR(10) &amp; IF(Paramètres!C26&lt;&gt;"",Paramètres!C26,"") &amp; CHAR(10) &amp; IF(Paramètres!C28&lt;&gt;"",Paramètres!C28,"")</f>
        <v xml:space="preserve">
89100 SENS
</v>
      </c>
      <c r="F20" s="46"/>
      <c r="G20" s="46"/>
      <c r="H20" s="46"/>
      <c r="I20" s="8"/>
    </row>
    <row r="21" spans="2:9" ht="9" customHeight="1" x14ac:dyDescent="0.25">
      <c r="B21" s="5"/>
      <c r="C21" s="6"/>
      <c r="D21" s="7"/>
      <c r="E21" s="46"/>
      <c r="F21" s="46"/>
      <c r="G21" s="46"/>
      <c r="H21" s="46"/>
      <c r="I21" s="8"/>
    </row>
    <row r="22" spans="2:9" ht="9" customHeight="1" x14ac:dyDescent="0.25">
      <c r="B22" s="5"/>
      <c r="C22" s="6"/>
      <c r="D22" s="7"/>
      <c r="E22" s="46"/>
      <c r="F22" s="46"/>
      <c r="G22" s="46"/>
      <c r="H22" s="46"/>
      <c r="I22" s="8"/>
    </row>
    <row r="23" spans="2:9" ht="9" customHeight="1" x14ac:dyDescent="0.25">
      <c r="B23" s="5"/>
      <c r="C23" s="6"/>
      <c r="D23" s="7"/>
      <c r="E23" s="46"/>
      <c r="F23" s="46"/>
      <c r="G23" s="46"/>
      <c r="H23" s="46"/>
      <c r="I23" s="8"/>
    </row>
    <row r="24" spans="2:9" ht="9" customHeight="1" x14ac:dyDescent="0.25">
      <c r="B24" s="5"/>
      <c r="C24" s="6"/>
      <c r="D24" s="7"/>
      <c r="E24" s="46"/>
      <c r="F24" s="46"/>
      <c r="G24" s="46"/>
      <c r="H24" s="46"/>
      <c r="I24" s="8"/>
    </row>
    <row r="25" spans="2:9" ht="9" customHeight="1" x14ac:dyDescent="0.25">
      <c r="B25" s="5"/>
      <c r="C25" s="6"/>
      <c r="D25" s="7"/>
      <c r="E25" s="46"/>
      <c r="F25" s="46"/>
      <c r="G25" s="46"/>
      <c r="H25" s="46"/>
      <c r="I25" s="8"/>
    </row>
    <row r="26" spans="2:9" ht="9" customHeight="1" x14ac:dyDescent="0.25">
      <c r="B26" s="5"/>
      <c r="C26" s="6"/>
      <c r="D26" s="7"/>
      <c r="E26" s="46"/>
      <c r="F26" s="46"/>
      <c r="G26" s="46"/>
      <c r="H26" s="46"/>
      <c r="I26" s="8"/>
    </row>
    <row r="27" spans="2:9" ht="9" customHeight="1" x14ac:dyDescent="0.25">
      <c r="B27" s="5"/>
      <c r="C27" s="6"/>
      <c r="D27" s="7"/>
      <c r="E27" s="46"/>
      <c r="F27" s="46"/>
      <c r="G27" s="46"/>
      <c r="H27" s="46"/>
      <c r="I27" s="8"/>
    </row>
    <row r="28" spans="2:9" ht="9" customHeight="1" x14ac:dyDescent="0.25">
      <c r="B28" s="5"/>
      <c r="C28" s="6"/>
      <c r="D28" s="7"/>
      <c r="E28" s="45"/>
      <c r="F28" s="45"/>
      <c r="G28" s="45"/>
      <c r="H28" s="45"/>
      <c r="I28" s="8"/>
    </row>
    <row r="29" spans="2:9" ht="9" customHeight="1" x14ac:dyDescent="0.25">
      <c r="B29" s="5"/>
      <c r="C29" s="6"/>
      <c r="D29" s="7"/>
      <c r="E29" s="45"/>
      <c r="F29" s="45"/>
      <c r="G29" s="45"/>
      <c r="H29" s="45"/>
      <c r="I29" s="8"/>
    </row>
    <row r="30" spans="2:9" ht="9" customHeight="1" x14ac:dyDescent="0.25">
      <c r="B30" s="5"/>
      <c r="C30" s="6"/>
      <c r="D30" s="7"/>
      <c r="E30" s="45"/>
      <c r="F30" s="45"/>
      <c r="G30" s="45"/>
      <c r="H30" s="45"/>
      <c r="I30" s="8"/>
    </row>
    <row r="31" spans="2:9" ht="9" customHeight="1" x14ac:dyDescent="0.25">
      <c r="B31" s="5"/>
      <c r="C31" s="6"/>
      <c r="D31" s="7"/>
      <c r="E31" s="45"/>
      <c r="F31" s="45"/>
      <c r="G31" s="45"/>
      <c r="H31" s="45"/>
      <c r="I31" s="8"/>
    </row>
    <row r="32" spans="2:9" ht="9" customHeight="1" x14ac:dyDescent="0.25">
      <c r="B32" s="5"/>
      <c r="C32" s="6"/>
      <c r="D32" s="7"/>
      <c r="E32" s="45"/>
      <c r="F32" s="45"/>
      <c r="G32" s="45"/>
      <c r="H32" s="45"/>
      <c r="I32" s="8"/>
    </row>
    <row r="33" spans="2:9" ht="9" customHeight="1" x14ac:dyDescent="0.25">
      <c r="B33" s="5"/>
      <c r="C33" s="6"/>
      <c r="D33" s="7"/>
      <c r="E33" s="45"/>
      <c r="F33" s="45"/>
      <c r="G33" s="45"/>
      <c r="H33" s="45"/>
      <c r="I33" s="8"/>
    </row>
    <row r="34" spans="2:9" ht="9" customHeight="1" x14ac:dyDescent="0.25">
      <c r="B34" s="5"/>
      <c r="C34" s="6"/>
      <c r="D34" s="7"/>
      <c r="E34" s="45"/>
      <c r="F34" s="45"/>
      <c r="G34" s="45"/>
      <c r="H34" s="45"/>
      <c r="I34" s="8"/>
    </row>
    <row r="35" spans="2:9" ht="9" customHeight="1" x14ac:dyDescent="0.25">
      <c r="B35" s="5"/>
      <c r="C35" s="6"/>
      <c r="D35" s="7"/>
      <c r="E35" s="45"/>
      <c r="F35" s="45"/>
      <c r="G35" s="45"/>
      <c r="H35" s="45"/>
      <c r="I35" s="8"/>
    </row>
    <row r="36" spans="2:9" ht="9" customHeight="1" x14ac:dyDescent="0.25">
      <c r="B36" s="5"/>
      <c r="C36" s="6"/>
      <c r="D36" s="7"/>
      <c r="E36" s="45"/>
      <c r="F36" s="45"/>
      <c r="G36" s="45"/>
      <c r="H36" s="45"/>
      <c r="I36" s="8"/>
    </row>
    <row r="37" spans="2:9" ht="9" customHeight="1" x14ac:dyDescent="0.25">
      <c r="B37" s="5"/>
      <c r="C37" s="6"/>
      <c r="D37" s="7"/>
      <c r="E37" s="45"/>
      <c r="F37" s="45"/>
      <c r="G37" s="45"/>
      <c r="H37" s="45"/>
      <c r="I37" s="8"/>
    </row>
    <row r="38" spans="2:9" ht="9" customHeight="1" x14ac:dyDescent="0.25">
      <c r="B38" s="5"/>
      <c r="C38" s="6"/>
      <c r="D38" s="7"/>
      <c r="E38" s="45"/>
      <c r="F38" s="45"/>
      <c r="G38" s="45"/>
      <c r="H38" s="45"/>
      <c r="I38" s="8"/>
    </row>
    <row r="39" spans="2:9" ht="9" customHeight="1" x14ac:dyDescent="0.25">
      <c r="B39" s="5"/>
      <c r="C39" s="6"/>
      <c r="D39" s="7"/>
      <c r="E39" s="45"/>
      <c r="F39" s="45"/>
      <c r="G39" s="45"/>
      <c r="H39" s="45"/>
      <c r="I39" s="8"/>
    </row>
    <row r="40" spans="2:9" ht="9" customHeight="1" x14ac:dyDescent="0.25">
      <c r="B40" s="5"/>
      <c r="C40" s="6"/>
      <c r="D40" s="7"/>
      <c r="E40" s="45"/>
      <c r="F40" s="45"/>
      <c r="G40" s="45"/>
      <c r="H40" s="45"/>
      <c r="I40" s="8"/>
    </row>
    <row r="41" spans="2:9" ht="9" customHeight="1" x14ac:dyDescent="0.25">
      <c r="B41" s="5"/>
      <c r="C41" s="6"/>
      <c r="D41" s="7"/>
      <c r="E41" s="45"/>
      <c r="F41" s="45"/>
      <c r="G41" s="45"/>
      <c r="H41" s="45"/>
      <c r="I41" s="8"/>
    </row>
    <row r="42" spans="2:9" ht="9" customHeight="1" x14ac:dyDescent="0.25">
      <c r="B42" s="5"/>
      <c r="C42" s="6"/>
      <c r="D42" s="7"/>
      <c r="E42" s="45"/>
      <c r="F42" s="45"/>
      <c r="G42" s="45"/>
      <c r="H42" s="45"/>
      <c r="I42" s="8"/>
    </row>
    <row r="43" spans="2:9" ht="9" customHeight="1" x14ac:dyDescent="0.25">
      <c r="B43" s="5"/>
      <c r="C43" s="6"/>
      <c r="D43" s="7"/>
      <c r="E43" s="45"/>
      <c r="F43" s="45"/>
      <c r="G43" s="45"/>
      <c r="H43" s="45"/>
      <c r="I43" s="8"/>
    </row>
    <row r="44" spans="2:9" ht="9" customHeight="1" x14ac:dyDescent="0.25">
      <c r="B44" s="5"/>
      <c r="C44" s="6"/>
      <c r="D44" s="7"/>
      <c r="E44" s="45"/>
      <c r="F44" s="45"/>
      <c r="G44" s="45"/>
      <c r="H44" s="45"/>
      <c r="I44" s="8"/>
    </row>
    <row r="45" spans="2:9" ht="9" customHeight="1" x14ac:dyDescent="0.25">
      <c r="B45" s="5"/>
      <c r="C45" s="6"/>
      <c r="D45" s="7"/>
      <c r="E45" s="45"/>
      <c r="F45" s="45"/>
      <c r="G45" s="45"/>
      <c r="H45" s="45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8" t="s">
        <v>4</v>
      </c>
      <c r="F47" s="45"/>
      <c r="G47" s="45"/>
      <c r="H47" s="45"/>
      <c r="I47" s="8"/>
    </row>
    <row r="48" spans="2:9" ht="9" customHeight="1" x14ac:dyDescent="0.25">
      <c r="B48" s="5"/>
      <c r="C48" s="6"/>
      <c r="D48" s="7"/>
      <c r="E48" s="45"/>
      <c r="F48" s="45"/>
      <c r="G48" s="45"/>
      <c r="H48" s="45"/>
      <c r="I48" s="8"/>
    </row>
    <row r="49" spans="2:9" ht="9" customHeight="1" x14ac:dyDescent="0.25">
      <c r="B49" s="5"/>
      <c r="C49" s="6"/>
      <c r="D49" s="7"/>
      <c r="E49" s="45"/>
      <c r="F49" s="45"/>
      <c r="G49" s="45"/>
      <c r="H49" s="45"/>
      <c r="I49" s="8"/>
    </row>
    <row r="50" spans="2:9" ht="9" customHeight="1" x14ac:dyDescent="0.25">
      <c r="B50" s="5"/>
      <c r="C50" s="6"/>
      <c r="D50" s="7"/>
      <c r="E50" s="45"/>
      <c r="F50" s="45"/>
      <c r="G50" s="45"/>
      <c r="H50" s="45"/>
      <c r="I50" s="8"/>
    </row>
    <row r="51" spans="2:9" ht="9" customHeight="1" x14ac:dyDescent="0.25">
      <c r="B51" s="5"/>
      <c r="C51" s="6"/>
      <c r="D51" s="7"/>
      <c r="E51" s="45"/>
      <c r="F51" s="45"/>
      <c r="G51" s="45"/>
      <c r="H51" s="45"/>
      <c r="I51" s="8"/>
    </row>
    <row r="52" spans="2:9" ht="9" customHeight="1" x14ac:dyDescent="0.25">
      <c r="B52" s="5"/>
      <c r="C52" s="6"/>
      <c r="D52" s="7"/>
      <c r="E52" s="45"/>
      <c r="F52" s="45"/>
      <c r="G52" s="45"/>
      <c r="H52" s="45"/>
      <c r="I52" s="8"/>
    </row>
    <row r="53" spans="2:9" ht="9" customHeight="1" x14ac:dyDescent="0.25">
      <c r="B53" s="5"/>
      <c r="C53" s="6"/>
      <c r="D53" s="7"/>
      <c r="E53" s="45"/>
      <c r="F53" s="45"/>
      <c r="G53" s="45"/>
      <c r="H53" s="45"/>
      <c r="I53" s="8"/>
    </row>
    <row r="54" spans="2:9" ht="9" customHeight="1" x14ac:dyDescent="0.25">
      <c r="B54" s="5"/>
      <c r="C54" s="6"/>
      <c r="D54" s="7"/>
      <c r="E54" s="45"/>
      <c r="F54" s="45"/>
      <c r="G54" s="45"/>
      <c r="H54" s="45"/>
      <c r="I54" s="8"/>
    </row>
    <row r="55" spans="2:9" ht="9" customHeight="1" x14ac:dyDescent="0.25">
      <c r="B55" s="5"/>
      <c r="C55" s="6"/>
      <c r="D55" s="7"/>
      <c r="E55" s="45"/>
      <c r="F55" s="45"/>
      <c r="G55" s="45"/>
      <c r="H55" s="45"/>
      <c r="I55" s="8"/>
    </row>
    <row r="56" spans="2:9" ht="9" customHeight="1" x14ac:dyDescent="0.25">
      <c r="B56" s="5"/>
      <c r="C56" s="6"/>
      <c r="D56" s="7"/>
      <c r="E56" s="45"/>
      <c r="F56" s="45"/>
      <c r="G56" s="45"/>
      <c r="H56" s="45"/>
      <c r="I56" s="8"/>
    </row>
    <row r="57" spans="2:9" ht="9" customHeight="1" x14ac:dyDescent="0.25">
      <c r="B57" s="5"/>
      <c r="C57" s="6"/>
      <c r="D57" s="7"/>
      <c r="E57" s="45"/>
      <c r="F57" s="45"/>
      <c r="G57" s="45"/>
      <c r="H57" s="45"/>
      <c r="I57" s="8"/>
    </row>
    <row r="58" spans="2:9" ht="9" customHeight="1" x14ac:dyDescent="0.25">
      <c r="B58" s="5"/>
      <c r="C58" s="6"/>
      <c r="D58" s="7"/>
      <c r="E58" s="45"/>
      <c r="F58" s="45"/>
      <c r="G58" s="45"/>
      <c r="H58" s="45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7" t="str">
        <f>IF(Paramètres!C9&lt;&gt;"",Paramètres!C9,"")</f>
        <v>Lot n°1</v>
      </c>
      <c r="F60" s="47"/>
      <c r="G60" s="47"/>
      <c r="H60" s="47"/>
      <c r="I60" s="8"/>
    </row>
    <row r="61" spans="2:9" ht="9" customHeight="1" x14ac:dyDescent="0.25">
      <c r="B61" s="5"/>
      <c r="C61" s="6"/>
      <c r="D61" s="7"/>
      <c r="E61" s="47"/>
      <c r="F61" s="47"/>
      <c r="G61" s="47"/>
      <c r="H61" s="47"/>
      <c r="I61" s="8"/>
    </row>
    <row r="62" spans="2:9" ht="9" customHeight="1" x14ac:dyDescent="0.25">
      <c r="B62" s="5"/>
      <c r="C62" s="6"/>
      <c r="D62" s="7"/>
      <c r="E62" s="47"/>
      <c r="F62" s="47"/>
      <c r="G62" s="47"/>
      <c r="H62" s="47"/>
      <c r="I62" s="8"/>
    </row>
    <row r="63" spans="2:9" ht="9" customHeight="1" x14ac:dyDescent="0.25">
      <c r="B63" s="5"/>
      <c r="C63" s="6"/>
      <c r="D63" s="7"/>
      <c r="E63" s="47" t="str">
        <f>IF(Paramètres!C11&lt;&gt;"",Paramètres!C11,"")</f>
        <v>INSTALLATIONS COMMUNES DE CHANTIER - ÉCHAFAUDAGES</v>
      </c>
      <c r="F63" s="47"/>
      <c r="G63" s="47"/>
      <c r="H63" s="47"/>
      <c r="I63" s="8"/>
    </row>
    <row r="64" spans="2:9" ht="9" customHeight="1" x14ac:dyDescent="0.25">
      <c r="B64" s="5"/>
      <c r="C64" s="6"/>
      <c r="D64" s="7"/>
      <c r="E64" s="47"/>
      <c r="F64" s="47"/>
      <c r="G64" s="47"/>
      <c r="H64" s="47"/>
      <c r="I64" s="8"/>
    </row>
    <row r="65" spans="2:9" ht="9" customHeight="1" x14ac:dyDescent="0.25">
      <c r="B65" s="5"/>
      <c r="C65" s="6"/>
      <c r="D65" s="7"/>
      <c r="E65" s="47"/>
      <c r="F65" s="47"/>
      <c r="G65" s="47"/>
      <c r="H65" s="47"/>
      <c r="I65" s="8"/>
    </row>
    <row r="66" spans="2:9" ht="9" customHeight="1" x14ac:dyDescent="0.25">
      <c r="B66" s="5"/>
      <c r="C66" s="6"/>
      <c r="D66" s="7"/>
      <c r="E66" s="47"/>
      <c r="F66" s="47"/>
      <c r="G66" s="47"/>
      <c r="H66" s="47"/>
      <c r="I66" s="8"/>
    </row>
    <row r="67" spans="2:9" ht="9" customHeight="1" x14ac:dyDescent="0.25">
      <c r="B67" s="5"/>
      <c r="C67" s="6"/>
      <c r="D67" s="7"/>
      <c r="E67" s="47"/>
      <c r="F67" s="47"/>
      <c r="G67" s="47"/>
      <c r="H67" s="47"/>
      <c r="I67" s="8"/>
    </row>
    <row r="68" spans="2:9" ht="9" customHeight="1" x14ac:dyDescent="0.25">
      <c r="B68" s="5"/>
      <c r="C68" s="6"/>
      <c r="D68" s="7"/>
      <c r="E68" s="47"/>
      <c r="F68" s="47"/>
      <c r="G68" s="47"/>
      <c r="H68" s="47"/>
      <c r="I68" s="8"/>
    </row>
    <row r="69" spans="2:9" ht="9" customHeight="1" x14ac:dyDescent="0.25">
      <c r="B69" s="5"/>
      <c r="C69" s="6"/>
      <c r="D69" s="7"/>
      <c r="E69" s="47"/>
      <c r="F69" s="47"/>
      <c r="G69" s="47"/>
      <c r="H69" s="47"/>
      <c r="I69" s="8"/>
    </row>
    <row r="70" spans="2:9" ht="9" customHeight="1" x14ac:dyDescent="0.25">
      <c r="B70" s="5"/>
      <c r="C70" s="6"/>
      <c r="D70" s="7"/>
      <c r="E70" s="49" t="str">
        <f>IF(Paramètres!C3&lt;&gt;"",Paramètres!C3,"")</f>
        <v>DPGF</v>
      </c>
      <c r="F70" s="50"/>
      <c r="G70" s="50"/>
      <c r="H70" s="51"/>
      <c r="I70" s="8"/>
    </row>
    <row r="71" spans="2:9" ht="9" customHeight="1" x14ac:dyDescent="0.25">
      <c r="B71" s="5"/>
      <c r="C71" s="6"/>
      <c r="D71" s="7"/>
      <c r="E71" s="52"/>
      <c r="F71" s="46"/>
      <c r="G71" s="46"/>
      <c r="H71" s="53"/>
      <c r="I71" s="8"/>
    </row>
    <row r="72" spans="2:9" ht="9" customHeight="1" x14ac:dyDescent="0.25">
      <c r="B72" s="5"/>
      <c r="C72" s="6"/>
      <c r="D72" s="7"/>
      <c r="E72" s="52"/>
      <c r="F72" s="46"/>
      <c r="G72" s="46"/>
      <c r="H72" s="53"/>
      <c r="I72" s="8"/>
    </row>
    <row r="73" spans="2:9" ht="9" customHeight="1" x14ac:dyDescent="0.25">
      <c r="B73" s="5"/>
      <c r="C73" s="6"/>
      <c r="D73" s="7"/>
      <c r="E73" s="52"/>
      <c r="F73" s="46"/>
      <c r="G73" s="46"/>
      <c r="H73" s="53"/>
      <c r="I73" s="8"/>
    </row>
    <row r="74" spans="2:9" ht="9" customHeight="1" x14ac:dyDescent="0.25">
      <c r="B74" s="5"/>
      <c r="C74" s="6"/>
      <c r="D74" s="7"/>
      <c r="E74" s="52"/>
      <c r="F74" s="46"/>
      <c r="G74" s="46"/>
      <c r="H74" s="53"/>
      <c r="I74" s="8"/>
    </row>
    <row r="75" spans="2:9" ht="9" customHeight="1" x14ac:dyDescent="0.25">
      <c r="B75" s="5"/>
      <c r="C75" s="6"/>
      <c r="D75" s="7"/>
      <c r="E75" s="52"/>
      <c r="F75" s="46"/>
      <c r="G75" s="46"/>
      <c r="H75" s="53"/>
      <c r="I75" s="8"/>
    </row>
    <row r="76" spans="2:9" ht="9" customHeight="1" x14ac:dyDescent="0.25">
      <c r="B76" s="5"/>
      <c r="C76" s="6"/>
      <c r="D76" s="7"/>
      <c r="E76" s="54"/>
      <c r="F76" s="55"/>
      <c r="G76" s="55"/>
      <c r="H76" s="56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60"/>
      <c r="C78" s="58" t="s">
        <v>5</v>
      </c>
      <c r="D78" s="7"/>
      <c r="E78" s="7"/>
      <c r="F78" s="57" t="s">
        <v>0</v>
      </c>
      <c r="G78" s="57" t="str">
        <f>IF(Paramètres!C7&lt;&gt;"",Paramètres!C7,"")</f>
        <v>Z-25013</v>
      </c>
      <c r="H78" s="7"/>
      <c r="I78" s="8"/>
    </row>
    <row r="79" spans="2:9" ht="9" customHeight="1" x14ac:dyDescent="0.25">
      <c r="B79" s="60"/>
      <c r="C79" s="59"/>
      <c r="D79" s="7"/>
      <c r="E79" s="7"/>
      <c r="F79" s="57"/>
      <c r="G79" s="57"/>
      <c r="H79" s="7"/>
      <c r="I79" s="8"/>
    </row>
    <row r="80" spans="2:9" ht="9" customHeight="1" x14ac:dyDescent="0.25">
      <c r="B80" s="60"/>
      <c r="C80" s="59"/>
      <c r="D80" s="7"/>
      <c r="E80" s="7"/>
      <c r="F80" s="57" t="s">
        <v>1</v>
      </c>
      <c r="G80" s="57" t="str">
        <f>IF(Paramètres!C13&lt;&gt;"",Paramètres!C13,"")</f>
        <v>09/09/2025</v>
      </c>
      <c r="H80" s="7"/>
      <c r="I80" s="8"/>
    </row>
    <row r="81" spans="2:9" ht="9" customHeight="1" x14ac:dyDescent="0.25">
      <c r="B81" s="60"/>
      <c r="C81" s="59"/>
      <c r="D81" s="7"/>
      <c r="E81" s="7"/>
      <c r="F81" s="57"/>
      <c r="G81" s="57"/>
      <c r="H81" s="7"/>
      <c r="I81" s="8"/>
    </row>
    <row r="82" spans="2:9" ht="9" customHeight="1" x14ac:dyDescent="0.25">
      <c r="B82" s="60"/>
      <c r="C82" s="59"/>
      <c r="D82" s="7"/>
      <c r="E82" s="7"/>
      <c r="F82" s="57" t="s">
        <v>2</v>
      </c>
      <c r="G82" s="57" t="str">
        <f>IF(Paramètres!C15&lt;&gt;"",Paramètres!C15,"")</f>
        <v>DCE</v>
      </c>
      <c r="H82" s="7"/>
      <c r="I82" s="8"/>
    </row>
    <row r="83" spans="2:9" ht="9" customHeight="1" x14ac:dyDescent="0.25">
      <c r="B83" s="60"/>
      <c r="C83" s="59"/>
      <c r="D83" s="7"/>
      <c r="E83" s="7"/>
      <c r="F83" s="57"/>
      <c r="G83" s="57"/>
      <c r="H83" s="7"/>
      <c r="I83" s="8"/>
    </row>
    <row r="84" spans="2:9" ht="9" customHeight="1" x14ac:dyDescent="0.25">
      <c r="B84" s="60"/>
      <c r="C84" s="59"/>
      <c r="D84" s="7"/>
      <c r="E84" s="7"/>
      <c r="F84" s="57" t="s">
        <v>3</v>
      </c>
      <c r="G84" s="57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7"/>
      <c r="G85" s="57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8">
    <mergeCell ref="B78:B84"/>
    <mergeCell ref="F82:F83"/>
    <mergeCell ref="G82:G83"/>
    <mergeCell ref="F84:F85"/>
    <mergeCell ref="G84:G85"/>
    <mergeCell ref="F80:F81"/>
    <mergeCell ref="G80:G81"/>
    <mergeCell ref="E63:H69"/>
    <mergeCell ref="E70:H76"/>
    <mergeCell ref="F78:F79"/>
    <mergeCell ref="G78:G79"/>
    <mergeCell ref="C78:C84"/>
    <mergeCell ref="E2:H10"/>
    <mergeCell ref="E11:H19"/>
    <mergeCell ref="E20:H27"/>
    <mergeCell ref="E28:H45"/>
    <mergeCell ref="E60:H62"/>
    <mergeCell ref="E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467"/>
  <sheetViews>
    <sheetView showGridLines="0" workbookViewId="0">
      <pane ySplit="3" topLeftCell="A412" activePane="bottomLeft" state="frozen"/>
      <selection pane="bottomLeft" activeCell="H14" sqref="H14"/>
    </sheetView>
  </sheetViews>
  <sheetFormatPr baseColWidth="10" defaultColWidth="8.8554687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1" width="10.7109375" customWidth="1"/>
    <col min="12" max="17" width="0" hidden="1" customWidth="1"/>
    <col min="18" max="69" width="10.7109375" customWidth="1"/>
  </cols>
  <sheetData>
    <row r="1" spans="1:17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2.5" x14ac:dyDescent="0.25">
      <c r="A3" s="7" t="s">
        <v>22</v>
      </c>
      <c r="B3" s="13" t="s">
        <v>23</v>
      </c>
      <c r="C3" s="61" t="s">
        <v>24</v>
      </c>
      <c r="D3" s="61"/>
      <c r="E3" s="61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37.15" customHeight="1" x14ac:dyDescent="0.25">
      <c r="A4" s="7">
        <v>2</v>
      </c>
      <c r="B4" s="14" t="s">
        <v>36</v>
      </c>
      <c r="C4" s="62" t="s">
        <v>37</v>
      </c>
      <c r="D4" s="62"/>
      <c r="E4" s="62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38</v>
      </c>
    </row>
    <row r="7" spans="1:17" ht="37.15" customHeight="1" x14ac:dyDescent="0.25">
      <c r="A7" s="7">
        <v>3</v>
      </c>
      <c r="B7" s="16">
        <v>2</v>
      </c>
      <c r="C7" s="63" t="s">
        <v>39</v>
      </c>
      <c r="D7" s="63"/>
      <c r="E7" s="63"/>
      <c r="F7" s="17"/>
      <c r="G7" s="17"/>
      <c r="H7" s="17"/>
      <c r="I7" s="17"/>
      <c r="J7" s="18"/>
      <c r="K7" s="7"/>
    </row>
    <row r="8" spans="1:17" hidden="1" x14ac:dyDescent="0.25">
      <c r="A8" s="7" t="s">
        <v>40</v>
      </c>
    </row>
    <row r="9" spans="1:17" x14ac:dyDescent="0.25">
      <c r="A9" s="7">
        <v>4</v>
      </c>
      <c r="B9" s="16" t="s">
        <v>41</v>
      </c>
      <c r="C9" s="64" t="s">
        <v>42</v>
      </c>
      <c r="D9" s="64"/>
      <c r="E9" s="64"/>
      <c r="F9" s="19"/>
      <c r="G9" s="19"/>
      <c r="H9" s="19"/>
      <c r="I9" s="19"/>
      <c r="J9" s="20"/>
      <c r="K9" s="7"/>
    </row>
    <row r="10" spans="1:17" hidden="1" x14ac:dyDescent="0.25">
      <c r="A10" s="7" t="s">
        <v>43</v>
      </c>
    </row>
    <row r="11" spans="1:17" x14ac:dyDescent="0.25">
      <c r="A11" s="7">
        <v>9</v>
      </c>
      <c r="B11" s="21" t="s">
        <v>44</v>
      </c>
      <c r="C11" s="65" t="s">
        <v>45</v>
      </c>
      <c r="D11" s="66"/>
      <c r="E11" s="66"/>
      <c r="F11" s="66"/>
      <c r="G11" s="66"/>
      <c r="H11" s="66"/>
      <c r="I11" s="66"/>
      <c r="J11" s="22"/>
    </row>
    <row r="12" spans="1:17" hidden="1" x14ac:dyDescent="0.25">
      <c r="A12" s="7" t="s">
        <v>46</v>
      </c>
    </row>
    <row r="13" spans="1:17" ht="45" hidden="1" x14ac:dyDescent="0.25">
      <c r="A13" s="7" t="s">
        <v>47</v>
      </c>
    </row>
    <row r="14" spans="1:17" x14ac:dyDescent="0.25">
      <c r="A14" s="23" t="s">
        <v>49</v>
      </c>
      <c r="B14" s="22"/>
      <c r="C14" s="67" t="s">
        <v>48</v>
      </c>
      <c r="D14" s="67"/>
      <c r="E14" s="67"/>
      <c r="F14" s="67"/>
      <c r="G14" s="24">
        <v>1</v>
      </c>
      <c r="H14" s="25"/>
      <c r="J14" s="22"/>
    </row>
    <row r="15" spans="1:17" x14ac:dyDescent="0.25">
      <c r="A15" s="7" t="s">
        <v>50</v>
      </c>
      <c r="B15" s="21"/>
      <c r="C15" s="68"/>
      <c r="D15" s="68"/>
      <c r="E15" s="68"/>
      <c r="F15" s="26" t="s">
        <v>51</v>
      </c>
      <c r="G15" s="27">
        <f>ROUND(SUM(G14:G14), 0 )</f>
        <v>1</v>
      </c>
      <c r="H15" s="27" t="str">
        <f>IF(SUMPRODUCT(--(H14:H14&lt;&gt;""))&lt;&gt;0, ROUND(SUMIF(H14:H14,"",G14:G14) + SUM(H14:H14), 0 ), "")</f>
        <v/>
      </c>
      <c r="I15" s="28"/>
      <c r="J15" s="29">
        <f>IF(AND(G15= "",H15= ""), 0, ROUND(ROUND(I15, 2) * ROUND(IF(H15="",G15,H15),  0), 2))</f>
        <v>0</v>
      </c>
      <c r="K15" s="7"/>
      <c r="M15" s="30">
        <v>0.2</v>
      </c>
      <c r="Q15" s="7">
        <v>1527</v>
      </c>
    </row>
    <row r="16" spans="1:17" x14ac:dyDescent="0.25">
      <c r="A16" s="7">
        <v>9</v>
      </c>
      <c r="B16" s="21" t="s">
        <v>52</v>
      </c>
      <c r="C16" s="65" t="s">
        <v>45</v>
      </c>
      <c r="D16" s="66"/>
      <c r="E16" s="66"/>
      <c r="F16" s="66"/>
      <c r="G16" s="66"/>
      <c r="H16" s="66"/>
      <c r="I16" s="66"/>
      <c r="J16" s="22"/>
    </row>
    <row r="17" spans="1:17" hidden="1" x14ac:dyDescent="0.25">
      <c r="A17" s="7" t="s">
        <v>46</v>
      </c>
    </row>
    <row r="18" spans="1:17" ht="45" hidden="1" x14ac:dyDescent="0.25">
      <c r="A18" s="7" t="s">
        <v>53</v>
      </c>
    </row>
    <row r="19" spans="1:17" x14ac:dyDescent="0.25">
      <c r="A19" s="23" t="s">
        <v>55</v>
      </c>
      <c r="B19" s="22"/>
      <c r="C19" s="67" t="s">
        <v>54</v>
      </c>
      <c r="D19" s="67"/>
      <c r="E19" s="67"/>
      <c r="F19" s="67"/>
      <c r="G19" s="24">
        <v>1</v>
      </c>
      <c r="H19" s="25"/>
      <c r="J19" s="22"/>
    </row>
    <row r="20" spans="1:17" x14ac:dyDescent="0.25">
      <c r="A20" s="7" t="s">
        <v>50</v>
      </c>
      <c r="B20" s="21"/>
      <c r="C20" s="68"/>
      <c r="D20" s="68"/>
      <c r="E20" s="68"/>
      <c r="F20" s="26" t="s">
        <v>51</v>
      </c>
      <c r="G20" s="27">
        <f>ROUND(SUM(G19:G19), 0 )</f>
        <v>1</v>
      </c>
      <c r="H20" s="27" t="str">
        <f>IF(SUMPRODUCT(--(H19:H19&lt;&gt;""))&lt;&gt;0, ROUND(SUMIF(H19:H19,"",G19:G19) + SUM(H19:H19), 0 ), "")</f>
        <v/>
      </c>
      <c r="I20" s="28"/>
      <c r="J20" s="29">
        <f>IF(AND(G20= "",H20= ""), 0, ROUND(ROUND(I20, 2) * ROUND(IF(H20="",G20,H20),  0), 2))</f>
        <v>0</v>
      </c>
      <c r="K20" s="7"/>
      <c r="M20" s="30">
        <v>0.2</v>
      </c>
      <c r="Q20" s="7">
        <v>1318</v>
      </c>
    </row>
    <row r="21" spans="1:17" hidden="1" x14ac:dyDescent="0.25">
      <c r="A21" s="7" t="s">
        <v>56</v>
      </c>
    </row>
    <row r="22" spans="1:17" ht="36" customHeight="1" x14ac:dyDescent="0.25">
      <c r="A22" s="7">
        <v>4</v>
      </c>
      <c r="B22" s="16" t="s">
        <v>57</v>
      </c>
      <c r="C22" s="64" t="s">
        <v>58</v>
      </c>
      <c r="D22" s="64"/>
      <c r="E22" s="64"/>
      <c r="F22" s="19"/>
      <c r="G22" s="19"/>
      <c r="H22" s="19"/>
      <c r="I22" s="19"/>
      <c r="J22" s="20"/>
      <c r="K22" s="7"/>
    </row>
    <row r="23" spans="1:17" hidden="1" x14ac:dyDescent="0.25">
      <c r="A23" s="7" t="s">
        <v>43</v>
      </c>
    </row>
    <row r="24" spans="1:17" x14ac:dyDescent="0.25">
      <c r="A24" s="7">
        <v>9</v>
      </c>
      <c r="B24" s="21" t="s">
        <v>59</v>
      </c>
      <c r="C24" s="65" t="s">
        <v>60</v>
      </c>
      <c r="D24" s="66"/>
      <c r="E24" s="66"/>
      <c r="F24" s="66"/>
      <c r="G24" s="66"/>
      <c r="H24" s="66"/>
      <c r="I24" s="66"/>
      <c r="J24" s="22"/>
    </row>
    <row r="25" spans="1:17" hidden="1" x14ac:dyDescent="0.25">
      <c r="A25" s="7" t="s">
        <v>46</v>
      </c>
    </row>
    <row r="26" spans="1:17" ht="45" hidden="1" x14ac:dyDescent="0.25">
      <c r="A26" s="7" t="s">
        <v>47</v>
      </c>
    </row>
    <row r="27" spans="1:17" x14ac:dyDescent="0.25">
      <c r="A27" s="23" t="s">
        <v>49</v>
      </c>
      <c r="B27" s="22"/>
      <c r="C27" s="67" t="s">
        <v>48</v>
      </c>
      <c r="D27" s="67"/>
      <c r="E27" s="67"/>
      <c r="F27" s="67"/>
      <c r="G27" s="24">
        <v>1</v>
      </c>
      <c r="H27" s="25"/>
      <c r="J27" s="22"/>
    </row>
    <row r="28" spans="1:17" x14ac:dyDescent="0.25">
      <c r="A28" s="7" t="s">
        <v>50</v>
      </c>
      <c r="B28" s="21"/>
      <c r="C28" s="68"/>
      <c r="D28" s="68"/>
      <c r="E28" s="68"/>
      <c r="F28" s="26" t="s">
        <v>51</v>
      </c>
      <c r="G28" s="27">
        <f>ROUND(SUM(G27:G27), 0 )</f>
        <v>1</v>
      </c>
      <c r="H28" s="27" t="str">
        <f>IF(SUMPRODUCT(--(H27:H27&lt;&gt;""))&lt;&gt;0, ROUND(SUMIF(H27:H27,"",G27:G27) + SUM(H27:H27), 0 ), "")</f>
        <v/>
      </c>
      <c r="I28" s="28"/>
      <c r="J28" s="29">
        <f>IF(AND(G28= "",H28= ""), 0, ROUND(ROUND(I28, 2) * ROUND(IF(H28="",G28,H28),  0), 2))</f>
        <v>0</v>
      </c>
      <c r="K28" s="7"/>
      <c r="M28" s="30">
        <v>0.2</v>
      </c>
      <c r="Q28" s="7">
        <v>1527</v>
      </c>
    </row>
    <row r="29" spans="1:17" hidden="1" x14ac:dyDescent="0.25">
      <c r="A29" s="7" t="s">
        <v>56</v>
      </c>
    </row>
    <row r="30" spans="1:17" ht="36" customHeight="1" x14ac:dyDescent="0.25">
      <c r="A30" s="7">
        <v>4</v>
      </c>
      <c r="B30" s="16" t="s">
        <v>61</v>
      </c>
      <c r="C30" s="64" t="s">
        <v>62</v>
      </c>
      <c r="D30" s="64"/>
      <c r="E30" s="64"/>
      <c r="F30" s="19"/>
      <c r="G30" s="19"/>
      <c r="H30" s="19"/>
      <c r="I30" s="19"/>
      <c r="J30" s="20"/>
      <c r="K30" s="7"/>
    </row>
    <row r="31" spans="1:17" hidden="1" x14ac:dyDescent="0.25">
      <c r="A31" s="7" t="s">
        <v>43</v>
      </c>
    </row>
    <row r="32" spans="1:17" x14ac:dyDescent="0.25">
      <c r="A32" s="7">
        <v>9</v>
      </c>
      <c r="B32" s="21" t="s">
        <v>63</v>
      </c>
      <c r="C32" s="65" t="s">
        <v>64</v>
      </c>
      <c r="D32" s="66"/>
      <c r="E32" s="66"/>
      <c r="F32" s="66"/>
      <c r="G32" s="66"/>
      <c r="H32" s="66"/>
      <c r="I32" s="66"/>
      <c r="J32" s="22"/>
    </row>
    <row r="33" spans="1:17" hidden="1" x14ac:dyDescent="0.25">
      <c r="A33" s="7" t="s">
        <v>46</v>
      </c>
    </row>
    <row r="34" spans="1:17" ht="45" hidden="1" x14ac:dyDescent="0.25">
      <c r="A34" s="7" t="s">
        <v>47</v>
      </c>
    </row>
    <row r="35" spans="1:17" x14ac:dyDescent="0.25">
      <c r="A35" s="23" t="s">
        <v>49</v>
      </c>
      <c r="B35" s="22"/>
      <c r="C35" s="67" t="s">
        <v>48</v>
      </c>
      <c r="D35" s="67"/>
      <c r="E35" s="67"/>
      <c r="F35" s="67"/>
      <c r="G35" s="24">
        <v>0</v>
      </c>
      <c r="H35" s="25"/>
      <c r="J35" s="22"/>
    </row>
    <row r="36" spans="1:17" x14ac:dyDescent="0.25">
      <c r="A36" s="7" t="s">
        <v>50</v>
      </c>
      <c r="B36" s="21"/>
      <c r="C36" s="68"/>
      <c r="D36" s="68"/>
      <c r="E36" s="68"/>
      <c r="F36" s="26" t="s">
        <v>65</v>
      </c>
      <c r="G36" s="27">
        <f>ROUND(SUM(G35:G35), 0 )</f>
        <v>0</v>
      </c>
      <c r="H36" s="27" t="str">
        <f>IF(SUMPRODUCT(--(H35:H35&lt;&gt;""))&lt;&gt;0, ROUND(SUMIF(H35:H35,"",G35:G35) + SUM(H35:H35), 0 ), "")</f>
        <v/>
      </c>
      <c r="I36" s="28"/>
      <c r="J36" s="29">
        <f>IF(AND(G36= "",H36= ""), 0, ROUND(ROUND(I36, 2) * ROUND(IF(H36="",G36,H36),  0), 2))</f>
        <v>0</v>
      </c>
      <c r="K36" s="7"/>
      <c r="M36" s="30">
        <v>0.2</v>
      </c>
      <c r="Q36" s="7">
        <v>1527</v>
      </c>
    </row>
    <row r="37" spans="1:17" x14ac:dyDescent="0.25">
      <c r="A37" s="7">
        <v>9</v>
      </c>
      <c r="B37" s="21" t="s">
        <v>66</v>
      </c>
      <c r="C37" s="65" t="s">
        <v>67</v>
      </c>
      <c r="D37" s="66"/>
      <c r="E37" s="66"/>
      <c r="F37" s="66"/>
      <c r="G37" s="66"/>
      <c r="H37" s="66"/>
      <c r="I37" s="66"/>
      <c r="J37" s="22"/>
    </row>
    <row r="38" spans="1:17" hidden="1" x14ac:dyDescent="0.25">
      <c r="A38" s="7" t="s">
        <v>46</v>
      </c>
    </row>
    <row r="39" spans="1:17" ht="45" hidden="1" x14ac:dyDescent="0.25">
      <c r="A39" s="7" t="s">
        <v>53</v>
      </c>
    </row>
    <row r="40" spans="1:17" x14ac:dyDescent="0.25">
      <c r="A40" s="23" t="s">
        <v>55</v>
      </c>
      <c r="B40" s="22"/>
      <c r="C40" s="67" t="s">
        <v>54</v>
      </c>
      <c r="D40" s="67"/>
      <c r="E40" s="67"/>
      <c r="F40" s="67"/>
      <c r="G40" s="24">
        <v>0</v>
      </c>
      <c r="H40" s="25"/>
      <c r="J40" s="22"/>
    </row>
    <row r="41" spans="1:17" x14ac:dyDescent="0.25">
      <c r="A41" s="7" t="s">
        <v>50</v>
      </c>
      <c r="B41" s="21"/>
      <c r="C41" s="68"/>
      <c r="D41" s="68"/>
      <c r="E41" s="68"/>
      <c r="F41" s="26" t="s">
        <v>65</v>
      </c>
      <c r="G41" s="27">
        <f>ROUND(SUM(G40:G40), 0 )</f>
        <v>0</v>
      </c>
      <c r="H41" s="27" t="str">
        <f>IF(SUMPRODUCT(--(H40:H40&lt;&gt;""))&lt;&gt;0, ROUND(SUMIF(H40:H40,"",G40:G40) + SUM(H40:H40), 0 ), "")</f>
        <v/>
      </c>
      <c r="I41" s="28"/>
      <c r="J41" s="29">
        <f>IF(AND(G41= "",H41= ""), 0, ROUND(ROUND(I41, 2) * ROUND(IF(H41="",G41,H41),  0), 2))</f>
        <v>0</v>
      </c>
      <c r="K41" s="7"/>
      <c r="M41" s="30">
        <v>0.2</v>
      </c>
      <c r="Q41" s="7">
        <v>1318</v>
      </c>
    </row>
    <row r="42" spans="1:17" hidden="1" x14ac:dyDescent="0.25">
      <c r="A42" s="7" t="s">
        <v>56</v>
      </c>
    </row>
    <row r="43" spans="1:17" ht="36" customHeight="1" x14ac:dyDescent="0.25">
      <c r="A43" s="7">
        <v>4</v>
      </c>
      <c r="B43" s="16" t="s">
        <v>68</v>
      </c>
      <c r="C43" s="64" t="s">
        <v>69</v>
      </c>
      <c r="D43" s="64"/>
      <c r="E43" s="64"/>
      <c r="F43" s="19"/>
      <c r="G43" s="19"/>
      <c r="H43" s="19"/>
      <c r="I43" s="19"/>
      <c r="J43" s="20"/>
      <c r="K43" s="7"/>
    </row>
    <row r="44" spans="1:17" hidden="1" x14ac:dyDescent="0.25">
      <c r="A44" s="7" t="s">
        <v>43</v>
      </c>
    </row>
    <row r="45" spans="1:17" hidden="1" x14ac:dyDescent="0.25">
      <c r="A45" s="7" t="s">
        <v>43</v>
      </c>
    </row>
    <row r="46" spans="1:17" x14ac:dyDescent="0.25">
      <c r="A46" s="7">
        <v>9</v>
      </c>
      <c r="B46" s="21" t="s">
        <v>70</v>
      </c>
      <c r="C46" s="65" t="s">
        <v>71</v>
      </c>
      <c r="D46" s="66"/>
      <c r="E46" s="66"/>
      <c r="F46" s="66"/>
      <c r="G46" s="66"/>
      <c r="H46" s="66"/>
      <c r="I46" s="66"/>
      <c r="J46" s="22"/>
    </row>
    <row r="47" spans="1:17" hidden="1" x14ac:dyDescent="0.25">
      <c r="A47" s="7" t="s">
        <v>46</v>
      </c>
    </row>
    <row r="48" spans="1:17" ht="45" hidden="1" x14ac:dyDescent="0.25">
      <c r="A48" s="7" t="s">
        <v>47</v>
      </c>
    </row>
    <row r="49" spans="1:17" x14ac:dyDescent="0.25">
      <c r="A49" s="23" t="s">
        <v>49</v>
      </c>
      <c r="B49" s="22"/>
      <c r="C49" s="67" t="s">
        <v>48</v>
      </c>
      <c r="D49" s="67"/>
      <c r="E49" s="67"/>
      <c r="F49" s="67"/>
      <c r="G49" s="24">
        <v>1</v>
      </c>
      <c r="H49" s="25"/>
      <c r="J49" s="22"/>
    </row>
    <row r="50" spans="1:17" x14ac:dyDescent="0.25">
      <c r="A50" s="7" t="s">
        <v>50</v>
      </c>
      <c r="B50" s="21"/>
      <c r="C50" s="68"/>
      <c r="D50" s="68"/>
      <c r="E50" s="68"/>
      <c r="F50" s="26" t="s">
        <v>51</v>
      </c>
      <c r="G50" s="27">
        <f>ROUND(SUM(G49:G49), 0 )</f>
        <v>1</v>
      </c>
      <c r="H50" s="27" t="str">
        <f>IF(SUMPRODUCT(--(H49:H49&lt;&gt;""))&lt;&gt;0, ROUND(SUMIF(H49:H49,"",G49:G49) + SUM(H49:H49), 0 ), "")</f>
        <v/>
      </c>
      <c r="I50" s="28"/>
      <c r="J50" s="29">
        <f>IF(AND(G50= "",H50= ""), 0, ROUND(ROUND(I50, 2) * ROUND(IF(H50="",G50,H50),  0), 2))</f>
        <v>0</v>
      </c>
      <c r="K50" s="7"/>
      <c r="M50" s="30">
        <v>0.2</v>
      </c>
      <c r="Q50" s="7">
        <v>1527</v>
      </c>
    </row>
    <row r="51" spans="1:17" x14ac:dyDescent="0.25">
      <c r="A51" s="7">
        <v>9</v>
      </c>
      <c r="B51" s="21" t="s">
        <v>72</v>
      </c>
      <c r="C51" s="65" t="s">
        <v>73</v>
      </c>
      <c r="D51" s="66"/>
      <c r="E51" s="66"/>
      <c r="F51" s="66"/>
      <c r="G51" s="66"/>
      <c r="H51" s="66"/>
      <c r="I51" s="66"/>
      <c r="J51" s="22"/>
    </row>
    <row r="52" spans="1:17" hidden="1" x14ac:dyDescent="0.25">
      <c r="A52" s="7" t="s">
        <v>46</v>
      </c>
    </row>
    <row r="53" spans="1:17" ht="45" hidden="1" x14ac:dyDescent="0.25">
      <c r="A53" s="7" t="s">
        <v>53</v>
      </c>
    </row>
    <row r="54" spans="1:17" x14ac:dyDescent="0.25">
      <c r="A54" s="23" t="s">
        <v>55</v>
      </c>
      <c r="B54" s="22"/>
      <c r="C54" s="67" t="s">
        <v>54</v>
      </c>
      <c r="D54" s="67"/>
      <c r="E54" s="67"/>
      <c r="F54" s="67"/>
      <c r="G54" s="24">
        <v>1</v>
      </c>
      <c r="H54" s="25"/>
      <c r="J54" s="22"/>
    </row>
    <row r="55" spans="1:17" x14ac:dyDescent="0.25">
      <c r="A55" s="7" t="s">
        <v>50</v>
      </c>
      <c r="B55" s="21"/>
      <c r="C55" s="68"/>
      <c r="D55" s="68"/>
      <c r="E55" s="68"/>
      <c r="F55" s="26" t="s">
        <v>51</v>
      </c>
      <c r="G55" s="27">
        <f>ROUND(SUM(G54:G54), 0 )</f>
        <v>1</v>
      </c>
      <c r="H55" s="27" t="str">
        <f>IF(SUMPRODUCT(--(H54:H54&lt;&gt;""))&lt;&gt;0, ROUND(SUMIF(H54:H54,"",G54:G54) + SUM(H54:H54), 0 ), "")</f>
        <v/>
      </c>
      <c r="I55" s="28"/>
      <c r="J55" s="29">
        <f>IF(AND(G55= "",H55= ""), 0, ROUND(ROUND(I55, 2) * ROUND(IF(H55="",G55,H55),  0), 2))</f>
        <v>0</v>
      </c>
      <c r="K55" s="7"/>
      <c r="M55" s="30">
        <v>0.2</v>
      </c>
      <c r="Q55" s="7">
        <v>1318</v>
      </c>
    </row>
    <row r="56" spans="1:17" hidden="1" x14ac:dyDescent="0.25">
      <c r="A56" s="7" t="s">
        <v>56</v>
      </c>
    </row>
    <row r="57" spans="1:17" ht="36" customHeight="1" x14ac:dyDescent="0.25">
      <c r="A57" s="7">
        <v>4</v>
      </c>
      <c r="B57" s="16" t="s">
        <v>74</v>
      </c>
      <c r="C57" s="64" t="s">
        <v>75</v>
      </c>
      <c r="D57" s="64"/>
      <c r="E57" s="64"/>
      <c r="F57" s="19"/>
      <c r="G57" s="19"/>
      <c r="H57" s="19"/>
      <c r="I57" s="19"/>
      <c r="J57" s="20"/>
      <c r="K57" s="7"/>
    </row>
    <row r="58" spans="1:17" hidden="1" x14ac:dyDescent="0.25">
      <c r="A58" s="7" t="s">
        <v>43</v>
      </c>
    </row>
    <row r="59" spans="1:17" x14ac:dyDescent="0.25">
      <c r="A59" s="7">
        <v>9</v>
      </c>
      <c r="B59" s="21" t="s">
        <v>76</v>
      </c>
      <c r="C59" s="65" t="s">
        <v>77</v>
      </c>
      <c r="D59" s="66"/>
      <c r="E59" s="66"/>
      <c r="F59" s="66"/>
      <c r="G59" s="66"/>
      <c r="H59" s="66"/>
      <c r="I59" s="66"/>
      <c r="J59" s="22"/>
    </row>
    <row r="60" spans="1:17" hidden="1" x14ac:dyDescent="0.25">
      <c r="A60" s="7" t="s">
        <v>46</v>
      </c>
    </row>
    <row r="61" spans="1:17" ht="45" hidden="1" x14ac:dyDescent="0.25">
      <c r="A61" s="7" t="s">
        <v>47</v>
      </c>
    </row>
    <row r="62" spans="1:17" x14ac:dyDescent="0.25">
      <c r="A62" s="23" t="s">
        <v>49</v>
      </c>
      <c r="B62" s="22"/>
      <c r="C62" s="67" t="s">
        <v>48</v>
      </c>
      <c r="D62" s="67"/>
      <c r="E62" s="67"/>
      <c r="F62" s="67"/>
      <c r="G62" s="24">
        <v>1</v>
      </c>
      <c r="H62" s="25"/>
      <c r="J62" s="22"/>
    </row>
    <row r="63" spans="1:17" x14ac:dyDescent="0.25">
      <c r="A63" s="7" t="s">
        <v>50</v>
      </c>
      <c r="B63" s="21"/>
      <c r="C63" s="68"/>
      <c r="D63" s="68"/>
      <c r="E63" s="68"/>
      <c r="F63" s="26" t="s">
        <v>51</v>
      </c>
      <c r="G63" s="27">
        <f>ROUND(SUM(G62:G62), 0 )</f>
        <v>1</v>
      </c>
      <c r="H63" s="27" t="str">
        <f>IF(SUMPRODUCT(--(H62:H62&lt;&gt;""))&lt;&gt;0, ROUND(SUMIF(H62:H62,"",G62:G62) + SUM(H62:H62), 0 ), "")</f>
        <v/>
      </c>
      <c r="I63" s="28"/>
      <c r="J63" s="29">
        <f>IF(AND(G63= "",H63= ""), 0, ROUND(ROUND(I63, 2) * ROUND(IF(H63="",G63,H63),  0), 2))</f>
        <v>0</v>
      </c>
      <c r="K63" s="7"/>
      <c r="M63" s="30">
        <v>0.2</v>
      </c>
      <c r="Q63" s="7">
        <v>1527</v>
      </c>
    </row>
    <row r="64" spans="1:17" x14ac:dyDescent="0.25">
      <c r="A64" s="7">
        <v>9</v>
      </c>
      <c r="B64" s="21" t="s">
        <v>78</v>
      </c>
      <c r="C64" s="65" t="s">
        <v>79</v>
      </c>
      <c r="D64" s="66"/>
      <c r="E64" s="66"/>
      <c r="F64" s="66"/>
      <c r="G64" s="66"/>
      <c r="H64" s="66"/>
      <c r="I64" s="66"/>
      <c r="J64" s="22"/>
    </row>
    <row r="65" spans="1:17" hidden="1" x14ac:dyDescent="0.25">
      <c r="A65" s="7" t="s">
        <v>46</v>
      </c>
    </row>
    <row r="66" spans="1:17" ht="45" hidden="1" x14ac:dyDescent="0.25">
      <c r="A66" s="7" t="s">
        <v>47</v>
      </c>
    </row>
    <row r="67" spans="1:17" hidden="1" x14ac:dyDescent="0.25">
      <c r="A67" s="7" t="s">
        <v>46</v>
      </c>
    </row>
    <row r="68" spans="1:17" ht="45" hidden="1" x14ac:dyDescent="0.25">
      <c r="A68" s="7" t="s">
        <v>53</v>
      </c>
    </row>
    <row r="69" spans="1:17" x14ac:dyDescent="0.25">
      <c r="A69" s="23" t="s">
        <v>49</v>
      </c>
      <c r="B69" s="22"/>
      <c r="C69" s="67" t="s">
        <v>48</v>
      </c>
      <c r="D69" s="67"/>
      <c r="E69" s="67"/>
      <c r="F69" s="67"/>
      <c r="G69" s="24">
        <v>10</v>
      </c>
      <c r="H69" s="25"/>
      <c r="J69" s="22"/>
    </row>
    <row r="70" spans="1:17" x14ac:dyDescent="0.25">
      <c r="A70" s="23" t="s">
        <v>55</v>
      </c>
      <c r="B70" s="22"/>
      <c r="C70" s="67" t="s">
        <v>54</v>
      </c>
      <c r="D70" s="67"/>
      <c r="E70" s="67"/>
      <c r="F70" s="67"/>
      <c r="G70" s="24">
        <v>8</v>
      </c>
      <c r="H70" s="25"/>
      <c r="J70" s="22"/>
    </row>
    <row r="71" spans="1:17" x14ac:dyDescent="0.25">
      <c r="A71" s="7" t="s">
        <v>50</v>
      </c>
      <c r="B71" s="21"/>
      <c r="C71" s="68"/>
      <c r="D71" s="68"/>
      <c r="E71" s="68"/>
      <c r="F71" s="26" t="s">
        <v>80</v>
      </c>
      <c r="G71" s="27">
        <f>ROUND(SUM(G69:G70), 0 )</f>
        <v>18</v>
      </c>
      <c r="H71" s="27" t="str">
        <f>IF(SUMPRODUCT(--(H69:H70&lt;&gt;""))&lt;&gt;0, ROUND(SUMIF(H69:H70,"",G69:G70) + SUM(H69:H70), 0 ), "")</f>
        <v/>
      </c>
      <c r="I71" s="28"/>
      <c r="J71" s="29">
        <f>IF(AND(G71= "",H71= ""), 0, ROUND(ROUND(I71, 2) * ROUND(IF(H71="",G71,H71),  0), 2))</f>
        <v>0</v>
      </c>
      <c r="K71" s="7"/>
      <c r="M71" s="30">
        <v>0.2</v>
      </c>
    </row>
    <row r="72" spans="1:17" hidden="1" x14ac:dyDescent="0.25">
      <c r="G72" s="31">
        <f>G69</f>
        <v>10</v>
      </c>
      <c r="H72" s="31" t="str">
        <f>IF(H69= "", "", H69)</f>
        <v/>
      </c>
      <c r="J72" s="31">
        <f>IF(AND(G72= "",H72= ""), 0, ROUND(ROUND(I71, 2) * ROUND(IF(H72="",G72,H72),  0), 2))</f>
        <v>0</v>
      </c>
      <c r="K72" s="7">
        <f>K71</f>
        <v>0</v>
      </c>
      <c r="Q72" s="7">
        <v>1527</v>
      </c>
    </row>
    <row r="73" spans="1:17" hidden="1" x14ac:dyDescent="0.25">
      <c r="G73" s="31">
        <f>G70</f>
        <v>8</v>
      </c>
      <c r="H73" s="31" t="str">
        <f>IF(H70= "", "", H70)</f>
        <v/>
      </c>
      <c r="J73" s="31">
        <f>IF(AND(G73= "",H73= ""), 0, ROUND(ROUND(I71, 2) * ROUND(IF(H73="",G73,H73),  0), 2))</f>
        <v>0</v>
      </c>
      <c r="K73" s="7">
        <f>K71</f>
        <v>0</v>
      </c>
      <c r="Q73" s="7">
        <v>1318</v>
      </c>
    </row>
    <row r="74" spans="1:17" x14ac:dyDescent="0.25">
      <c r="A74" s="7">
        <v>9</v>
      </c>
      <c r="B74" s="21" t="s">
        <v>81</v>
      </c>
      <c r="C74" s="65" t="s">
        <v>82</v>
      </c>
      <c r="D74" s="66"/>
      <c r="E74" s="66"/>
      <c r="F74" s="66"/>
      <c r="G74" s="66"/>
      <c r="H74" s="66"/>
      <c r="I74" s="66"/>
      <c r="J74" s="22"/>
    </row>
    <row r="75" spans="1:17" hidden="1" x14ac:dyDescent="0.25">
      <c r="A75" s="7" t="s">
        <v>46</v>
      </c>
    </row>
    <row r="76" spans="1:17" ht="45" hidden="1" x14ac:dyDescent="0.25">
      <c r="A76" s="7" t="s">
        <v>53</v>
      </c>
    </row>
    <row r="77" spans="1:17" x14ac:dyDescent="0.25">
      <c r="A77" s="23" t="s">
        <v>55</v>
      </c>
      <c r="B77" s="22"/>
      <c r="C77" s="67" t="s">
        <v>54</v>
      </c>
      <c r="D77" s="67"/>
      <c r="E77" s="67"/>
      <c r="F77" s="67"/>
      <c r="G77" s="24">
        <v>1</v>
      </c>
      <c r="H77" s="25"/>
      <c r="J77" s="22"/>
    </row>
    <row r="78" spans="1:17" x14ac:dyDescent="0.25">
      <c r="A78" s="7" t="s">
        <v>50</v>
      </c>
      <c r="B78" s="21"/>
      <c r="C78" s="68"/>
      <c r="D78" s="68"/>
      <c r="E78" s="68"/>
      <c r="F78" s="26" t="s">
        <v>51</v>
      </c>
      <c r="G78" s="27">
        <f>ROUND(SUM(G77:G77), 0 )</f>
        <v>1</v>
      </c>
      <c r="H78" s="27" t="str">
        <f>IF(SUMPRODUCT(--(H77:H77&lt;&gt;""))&lt;&gt;0, ROUND(SUMIF(H77:H77,"",G77:G77) + SUM(H77:H77), 0 ), "")</f>
        <v/>
      </c>
      <c r="I78" s="28"/>
      <c r="J78" s="29">
        <f>IF(AND(G78= "",H78= ""), 0, ROUND(ROUND(I78, 2) * ROUND(IF(H78="",G78,H78),  0), 2))</f>
        <v>0</v>
      </c>
      <c r="K78" s="7"/>
      <c r="M78" s="30">
        <v>0.2</v>
      </c>
      <c r="Q78" s="7">
        <v>1318</v>
      </c>
    </row>
    <row r="79" spans="1:17" hidden="1" x14ac:dyDescent="0.25">
      <c r="A79" s="7" t="s">
        <v>56</v>
      </c>
    </row>
    <row r="80" spans="1:17" ht="36" customHeight="1" x14ac:dyDescent="0.25">
      <c r="A80" s="7">
        <v>4</v>
      </c>
      <c r="B80" s="16" t="s">
        <v>83</v>
      </c>
      <c r="C80" s="64" t="s">
        <v>84</v>
      </c>
      <c r="D80" s="64"/>
      <c r="E80" s="64"/>
      <c r="F80" s="19"/>
      <c r="G80" s="19"/>
      <c r="H80" s="19"/>
      <c r="I80" s="19"/>
      <c r="J80" s="20"/>
      <c r="K80" s="7"/>
    </row>
    <row r="81" spans="1:17" hidden="1" x14ac:dyDescent="0.25">
      <c r="A81" s="7" t="s">
        <v>43</v>
      </c>
    </row>
    <row r="82" spans="1:17" ht="27.2" customHeight="1" x14ac:dyDescent="0.25">
      <c r="A82" s="7">
        <v>9</v>
      </c>
      <c r="B82" s="21" t="s">
        <v>85</v>
      </c>
      <c r="C82" s="65" t="s">
        <v>86</v>
      </c>
      <c r="D82" s="66"/>
      <c r="E82" s="66"/>
      <c r="F82" s="66"/>
      <c r="G82" s="66"/>
      <c r="H82" s="66"/>
      <c r="I82" s="66"/>
      <c r="J82" s="22"/>
    </row>
    <row r="83" spans="1:17" hidden="1" x14ac:dyDescent="0.25">
      <c r="A83" s="7" t="s">
        <v>46</v>
      </c>
    </row>
    <row r="84" spans="1:17" ht="45" hidden="1" x14ac:dyDescent="0.25">
      <c r="A84" s="7" t="s">
        <v>47</v>
      </c>
    </row>
    <row r="85" spans="1:17" x14ac:dyDescent="0.25">
      <c r="A85" s="23" t="s">
        <v>49</v>
      </c>
      <c r="B85" s="22"/>
      <c r="C85" s="67" t="s">
        <v>48</v>
      </c>
      <c r="D85" s="67"/>
      <c r="E85" s="67"/>
      <c r="F85" s="67"/>
      <c r="G85" s="24">
        <v>2</v>
      </c>
      <c r="H85" s="25"/>
      <c r="J85" s="22"/>
    </row>
    <row r="86" spans="1:17" x14ac:dyDescent="0.25">
      <c r="A86" s="7" t="s">
        <v>50</v>
      </c>
      <c r="B86" s="21"/>
      <c r="C86" s="68"/>
      <c r="D86" s="68"/>
      <c r="E86" s="68"/>
      <c r="F86" s="26" t="s">
        <v>11</v>
      </c>
      <c r="G86" s="27">
        <f>ROUND(SUM(G85:G85), 0 )</f>
        <v>2</v>
      </c>
      <c r="H86" s="27" t="str">
        <f>IF(SUMPRODUCT(--(H85:H85&lt;&gt;""))&lt;&gt;0, ROUND(SUMIF(H85:H85,"",G85:G85) + SUM(H85:H85), 0 ), "")</f>
        <v/>
      </c>
      <c r="I86" s="28"/>
      <c r="J86" s="29">
        <f>IF(AND(G86= "",H86= ""), 0, ROUND(ROUND(I86, 2) * ROUND(IF(H86="",G86,H86),  0), 2))</f>
        <v>0</v>
      </c>
      <c r="K86" s="7"/>
      <c r="M86" s="30">
        <v>0.2</v>
      </c>
      <c r="Q86" s="7">
        <v>1527</v>
      </c>
    </row>
    <row r="87" spans="1:17" x14ac:dyDescent="0.25">
      <c r="A87" s="7">
        <v>9</v>
      </c>
      <c r="B87" s="21" t="s">
        <v>87</v>
      </c>
      <c r="C87" s="65" t="s">
        <v>79</v>
      </c>
      <c r="D87" s="66"/>
      <c r="E87" s="66"/>
      <c r="F87" s="66"/>
      <c r="G87" s="66"/>
      <c r="H87" s="66"/>
      <c r="I87" s="66"/>
      <c r="J87" s="22"/>
    </row>
    <row r="88" spans="1:17" hidden="1" x14ac:dyDescent="0.25">
      <c r="A88" s="7" t="s">
        <v>46</v>
      </c>
    </row>
    <row r="89" spans="1:17" ht="45" hidden="1" x14ac:dyDescent="0.25">
      <c r="A89" s="7" t="s">
        <v>47</v>
      </c>
    </row>
    <row r="90" spans="1:17" hidden="1" x14ac:dyDescent="0.25">
      <c r="A90" s="7" t="s">
        <v>46</v>
      </c>
    </row>
    <row r="91" spans="1:17" ht="45" hidden="1" x14ac:dyDescent="0.25">
      <c r="A91" s="7" t="s">
        <v>53</v>
      </c>
    </row>
    <row r="92" spans="1:17" x14ac:dyDescent="0.25">
      <c r="A92" s="23" t="s">
        <v>49</v>
      </c>
      <c r="B92" s="22"/>
      <c r="C92" s="67" t="s">
        <v>48</v>
      </c>
      <c r="D92" s="67"/>
      <c r="E92" s="67"/>
      <c r="F92" s="67"/>
      <c r="G92" s="24">
        <v>10</v>
      </c>
      <c r="H92" s="25"/>
      <c r="J92" s="22"/>
    </row>
    <row r="93" spans="1:17" x14ac:dyDescent="0.25">
      <c r="A93" s="23" t="s">
        <v>55</v>
      </c>
      <c r="B93" s="22"/>
      <c r="C93" s="67" t="s">
        <v>54</v>
      </c>
      <c r="D93" s="67"/>
      <c r="E93" s="67"/>
      <c r="F93" s="67"/>
      <c r="G93" s="24">
        <v>8</v>
      </c>
      <c r="H93" s="25"/>
      <c r="J93" s="22"/>
    </row>
    <row r="94" spans="1:17" x14ac:dyDescent="0.25">
      <c r="A94" s="7" t="s">
        <v>50</v>
      </c>
      <c r="B94" s="21"/>
      <c r="C94" s="68"/>
      <c r="D94" s="68"/>
      <c r="E94" s="68"/>
      <c r="F94" s="26" t="s">
        <v>80</v>
      </c>
      <c r="G94" s="27">
        <f>ROUND(SUM(G92:G93), 0 )</f>
        <v>18</v>
      </c>
      <c r="H94" s="27" t="str">
        <f>IF(SUMPRODUCT(--(H92:H93&lt;&gt;""))&lt;&gt;0, ROUND(SUMIF(H92:H93,"",G92:G93) + SUM(H92:H93), 0 ), "")</f>
        <v/>
      </c>
      <c r="I94" s="28"/>
      <c r="J94" s="29">
        <f>IF(AND(G94= "",H94= ""), 0, ROUND(ROUND(I94, 2) * ROUND(IF(H94="",G94,H94),  0), 2))</f>
        <v>0</v>
      </c>
      <c r="K94" s="7"/>
      <c r="M94" s="30">
        <v>0.2</v>
      </c>
    </row>
    <row r="95" spans="1:17" hidden="1" x14ac:dyDescent="0.25">
      <c r="G95" s="31">
        <f>G92</f>
        <v>10</v>
      </c>
      <c r="H95" s="31" t="str">
        <f>IF(H92= "", "", H92)</f>
        <v/>
      </c>
      <c r="J95" s="31">
        <f>IF(AND(G95= "",H95= ""), 0, ROUND(ROUND(I94, 2) * ROUND(IF(H95="",G95,H95),  0), 2))</f>
        <v>0</v>
      </c>
      <c r="K95" s="7">
        <f>K94</f>
        <v>0</v>
      </c>
      <c r="Q95" s="7">
        <v>1527</v>
      </c>
    </row>
    <row r="96" spans="1:17" hidden="1" x14ac:dyDescent="0.25">
      <c r="G96" s="31">
        <f>G93</f>
        <v>8</v>
      </c>
      <c r="H96" s="31" t="str">
        <f>IF(H93= "", "", H93)</f>
        <v/>
      </c>
      <c r="J96" s="31">
        <f>IF(AND(G96= "",H96= ""), 0, ROUND(ROUND(I94, 2) * ROUND(IF(H96="",G96,H96),  0), 2))</f>
        <v>0</v>
      </c>
      <c r="K96" s="7">
        <f>K94</f>
        <v>0</v>
      </c>
      <c r="Q96" s="7">
        <v>1318</v>
      </c>
    </row>
    <row r="97" spans="1:17" x14ac:dyDescent="0.25">
      <c r="A97" s="7">
        <v>9</v>
      </c>
      <c r="B97" s="21" t="s">
        <v>88</v>
      </c>
      <c r="C97" s="65" t="s">
        <v>82</v>
      </c>
      <c r="D97" s="66"/>
      <c r="E97" s="66"/>
      <c r="F97" s="66"/>
      <c r="G97" s="66"/>
      <c r="H97" s="66"/>
      <c r="I97" s="66"/>
      <c r="J97" s="22"/>
    </row>
    <row r="98" spans="1:17" hidden="1" x14ac:dyDescent="0.25">
      <c r="A98" s="7" t="s">
        <v>46</v>
      </c>
    </row>
    <row r="99" spans="1:17" ht="45" hidden="1" x14ac:dyDescent="0.25">
      <c r="A99" s="7" t="s">
        <v>53</v>
      </c>
    </row>
    <row r="100" spans="1:17" x14ac:dyDescent="0.25">
      <c r="A100" s="23" t="s">
        <v>55</v>
      </c>
      <c r="B100" s="22"/>
      <c r="C100" s="67" t="s">
        <v>54</v>
      </c>
      <c r="D100" s="67"/>
      <c r="E100" s="67"/>
      <c r="F100" s="67"/>
      <c r="G100" s="24">
        <v>2</v>
      </c>
      <c r="H100" s="25"/>
      <c r="J100" s="22"/>
    </row>
    <row r="101" spans="1:17" x14ac:dyDescent="0.25">
      <c r="A101" s="7" t="s">
        <v>50</v>
      </c>
      <c r="B101" s="21"/>
      <c r="C101" s="68"/>
      <c r="D101" s="68"/>
      <c r="E101" s="68"/>
      <c r="F101" s="26" t="s">
        <v>11</v>
      </c>
      <c r="G101" s="27">
        <f>ROUND(SUM(G100:G100), 0 )</f>
        <v>2</v>
      </c>
      <c r="H101" s="27" t="str">
        <f>IF(SUMPRODUCT(--(H100:H100&lt;&gt;""))&lt;&gt;0, ROUND(SUMIF(H100:H100,"",G100:G100) + SUM(H100:H100), 0 ), "")</f>
        <v/>
      </c>
      <c r="I101" s="28"/>
      <c r="J101" s="29">
        <f>IF(AND(G101= "",H101= ""), 0, ROUND(ROUND(I101, 2) * ROUND(IF(H101="",G101,H101),  0), 2))</f>
        <v>0</v>
      </c>
      <c r="K101" s="7"/>
      <c r="M101" s="30">
        <v>0.2</v>
      </c>
      <c r="Q101" s="7">
        <v>1318</v>
      </c>
    </row>
    <row r="102" spans="1:17" hidden="1" x14ac:dyDescent="0.25">
      <c r="A102" s="7" t="s">
        <v>56</v>
      </c>
    </row>
    <row r="103" spans="1:17" ht="36" customHeight="1" x14ac:dyDescent="0.25">
      <c r="A103" s="7">
        <v>4</v>
      </c>
      <c r="B103" s="16" t="s">
        <v>89</v>
      </c>
      <c r="C103" s="64" t="s">
        <v>90</v>
      </c>
      <c r="D103" s="64"/>
      <c r="E103" s="64"/>
      <c r="F103" s="19"/>
      <c r="G103" s="19"/>
      <c r="H103" s="19"/>
      <c r="I103" s="19"/>
      <c r="J103" s="20"/>
      <c r="K103" s="7"/>
    </row>
    <row r="104" spans="1:17" hidden="1" x14ac:dyDescent="0.25">
      <c r="A104" s="7" t="s">
        <v>43</v>
      </c>
    </row>
    <row r="105" spans="1:17" hidden="1" x14ac:dyDescent="0.25">
      <c r="A105" s="7" t="s">
        <v>43</v>
      </c>
    </row>
    <row r="106" spans="1:17" x14ac:dyDescent="0.25">
      <c r="A106" s="7">
        <v>9</v>
      </c>
      <c r="B106" s="21" t="s">
        <v>91</v>
      </c>
      <c r="C106" s="65" t="s">
        <v>92</v>
      </c>
      <c r="D106" s="66"/>
      <c r="E106" s="66"/>
      <c r="F106" s="66"/>
      <c r="G106" s="66"/>
      <c r="H106" s="66"/>
      <c r="I106" s="66"/>
      <c r="J106" s="22"/>
    </row>
    <row r="107" spans="1:17" hidden="1" x14ac:dyDescent="0.25">
      <c r="A107" s="7" t="s">
        <v>46</v>
      </c>
    </row>
    <row r="108" spans="1:17" ht="45" hidden="1" x14ac:dyDescent="0.25">
      <c r="A108" s="7" t="s">
        <v>47</v>
      </c>
    </row>
    <row r="109" spans="1:17" x14ac:dyDescent="0.25">
      <c r="A109" s="23" t="s">
        <v>49</v>
      </c>
      <c r="B109" s="22"/>
      <c r="C109" s="67" t="s">
        <v>48</v>
      </c>
      <c r="D109" s="67"/>
      <c r="E109" s="67"/>
      <c r="F109" s="67"/>
      <c r="G109" s="24">
        <v>1</v>
      </c>
      <c r="H109" s="25"/>
      <c r="J109" s="22"/>
    </row>
    <row r="110" spans="1:17" x14ac:dyDescent="0.25">
      <c r="A110" s="7" t="s">
        <v>50</v>
      </c>
      <c r="B110" s="21"/>
      <c r="C110" s="68"/>
      <c r="D110" s="68"/>
      <c r="E110" s="68"/>
      <c r="F110" s="26" t="s">
        <v>51</v>
      </c>
      <c r="G110" s="27">
        <f>ROUND(SUM(G109:G109), 0 )</f>
        <v>1</v>
      </c>
      <c r="H110" s="27" t="str">
        <f>IF(SUMPRODUCT(--(H109:H109&lt;&gt;""))&lt;&gt;0, ROUND(SUMIF(H109:H109,"",G109:G109) + SUM(H109:H109), 0 ), "")</f>
        <v/>
      </c>
      <c r="I110" s="28"/>
      <c r="J110" s="29">
        <f>IF(AND(G110= "",H110= ""), 0, ROUND(ROUND(I110, 2) * ROUND(IF(H110="",G110,H110),  0), 2))</f>
        <v>0</v>
      </c>
      <c r="K110" s="7"/>
      <c r="M110" s="30">
        <v>0.2</v>
      </c>
      <c r="Q110" s="7">
        <v>1527</v>
      </c>
    </row>
    <row r="111" spans="1:17" x14ac:dyDescent="0.25">
      <c r="A111" s="7">
        <v>9</v>
      </c>
      <c r="B111" s="21" t="s">
        <v>93</v>
      </c>
      <c r="C111" s="65" t="s">
        <v>94</v>
      </c>
      <c r="D111" s="66"/>
      <c r="E111" s="66"/>
      <c r="F111" s="66"/>
      <c r="G111" s="66"/>
      <c r="H111" s="66"/>
      <c r="I111" s="66"/>
      <c r="J111" s="22"/>
    </row>
    <row r="112" spans="1:17" hidden="1" x14ac:dyDescent="0.25">
      <c r="A112" s="7" t="s">
        <v>46</v>
      </c>
    </row>
    <row r="113" spans="1:17" ht="45" hidden="1" x14ac:dyDescent="0.25">
      <c r="A113" s="7" t="s">
        <v>47</v>
      </c>
    </row>
    <row r="114" spans="1:17" hidden="1" x14ac:dyDescent="0.25">
      <c r="A114" s="7" t="s">
        <v>46</v>
      </c>
    </row>
    <row r="115" spans="1:17" ht="45" hidden="1" x14ac:dyDescent="0.25">
      <c r="A115" s="7" t="s">
        <v>53</v>
      </c>
    </row>
    <row r="116" spans="1:17" x14ac:dyDescent="0.25">
      <c r="A116" s="23" t="s">
        <v>49</v>
      </c>
      <c r="B116" s="22"/>
      <c r="C116" s="67" t="s">
        <v>48</v>
      </c>
      <c r="D116" s="67"/>
      <c r="E116" s="67"/>
      <c r="F116" s="67"/>
      <c r="G116" s="24">
        <v>10</v>
      </c>
      <c r="H116" s="25"/>
      <c r="J116" s="22"/>
    </row>
    <row r="117" spans="1:17" x14ac:dyDescent="0.25">
      <c r="A117" s="23" t="s">
        <v>55</v>
      </c>
      <c r="B117" s="22"/>
      <c r="C117" s="67" t="s">
        <v>54</v>
      </c>
      <c r="D117" s="67"/>
      <c r="E117" s="67"/>
      <c r="F117" s="67"/>
      <c r="G117" s="24">
        <v>8</v>
      </c>
      <c r="H117" s="25"/>
      <c r="J117" s="22"/>
    </row>
    <row r="118" spans="1:17" x14ac:dyDescent="0.25">
      <c r="A118" s="7" t="s">
        <v>50</v>
      </c>
      <c r="B118" s="21"/>
      <c r="C118" s="68"/>
      <c r="D118" s="68"/>
      <c r="E118" s="68"/>
      <c r="F118" s="26" t="s">
        <v>80</v>
      </c>
      <c r="G118" s="27">
        <f>ROUND(SUM(G116:G117), 0 )</f>
        <v>18</v>
      </c>
      <c r="H118" s="27" t="str">
        <f>IF(SUMPRODUCT(--(H116:H117&lt;&gt;""))&lt;&gt;0, ROUND(SUMIF(H116:H117,"",G116:G117) + SUM(H116:H117), 0 ), "")</f>
        <v/>
      </c>
      <c r="I118" s="28"/>
      <c r="J118" s="29">
        <f>IF(AND(G118= "",H118= ""), 0, ROUND(ROUND(I118, 2) * ROUND(IF(H118="",G118,H118),  0), 2))</f>
        <v>0</v>
      </c>
      <c r="K118" s="7"/>
      <c r="M118" s="30">
        <v>0.2</v>
      </c>
    </row>
    <row r="119" spans="1:17" hidden="1" x14ac:dyDescent="0.25">
      <c r="G119" s="31">
        <f>G116</f>
        <v>10</v>
      </c>
      <c r="H119" s="31" t="str">
        <f>IF(H116= "", "", H116)</f>
        <v/>
      </c>
      <c r="J119" s="31">
        <f>IF(AND(G119= "",H119= ""), 0, ROUND(ROUND(I118, 2) * ROUND(IF(H119="",G119,H119),  0), 2))</f>
        <v>0</v>
      </c>
      <c r="K119" s="7">
        <f>K118</f>
        <v>0</v>
      </c>
      <c r="Q119" s="7">
        <v>1527</v>
      </c>
    </row>
    <row r="120" spans="1:17" hidden="1" x14ac:dyDescent="0.25">
      <c r="G120" s="31">
        <f>G117</f>
        <v>8</v>
      </c>
      <c r="H120" s="31" t="str">
        <f>IF(H117= "", "", H117)</f>
        <v/>
      </c>
      <c r="J120" s="31">
        <f>IF(AND(G120= "",H120= ""), 0, ROUND(ROUND(I118, 2) * ROUND(IF(H120="",G120,H120),  0), 2))</f>
        <v>0</v>
      </c>
      <c r="K120" s="7">
        <f>K118</f>
        <v>0</v>
      </c>
      <c r="Q120" s="7">
        <v>1318</v>
      </c>
    </row>
    <row r="121" spans="1:17" x14ac:dyDescent="0.25">
      <c r="A121" s="7">
        <v>9</v>
      </c>
      <c r="B121" s="21" t="s">
        <v>95</v>
      </c>
      <c r="C121" s="65" t="s">
        <v>96</v>
      </c>
      <c r="D121" s="66"/>
      <c r="E121" s="66"/>
      <c r="F121" s="66"/>
      <c r="G121" s="66"/>
      <c r="H121" s="66"/>
      <c r="I121" s="66"/>
      <c r="J121" s="22"/>
    </row>
    <row r="122" spans="1:17" hidden="1" x14ac:dyDescent="0.25">
      <c r="A122" s="7" t="s">
        <v>46</v>
      </c>
    </row>
    <row r="123" spans="1:17" ht="45" hidden="1" x14ac:dyDescent="0.25">
      <c r="A123" s="7" t="s">
        <v>53</v>
      </c>
    </row>
    <row r="124" spans="1:17" x14ac:dyDescent="0.25">
      <c r="A124" s="23" t="s">
        <v>55</v>
      </c>
      <c r="B124" s="22"/>
      <c r="C124" s="67" t="s">
        <v>54</v>
      </c>
      <c r="D124" s="67"/>
      <c r="E124" s="67"/>
      <c r="F124" s="67"/>
      <c r="G124" s="24">
        <v>1</v>
      </c>
      <c r="H124" s="25"/>
      <c r="J124" s="22"/>
    </row>
    <row r="125" spans="1:17" x14ac:dyDescent="0.25">
      <c r="A125" s="7" t="s">
        <v>50</v>
      </c>
      <c r="B125" s="21"/>
      <c r="C125" s="68"/>
      <c r="D125" s="68"/>
      <c r="E125" s="68"/>
      <c r="F125" s="26" t="s">
        <v>51</v>
      </c>
      <c r="G125" s="27">
        <f>ROUND(SUM(G124:G124), 0 )</f>
        <v>1</v>
      </c>
      <c r="H125" s="27" t="str">
        <f>IF(SUMPRODUCT(--(H124:H124&lt;&gt;""))&lt;&gt;0, ROUND(SUMIF(H124:H124,"",G124:G124) + SUM(H124:H124), 0 ), "")</f>
        <v/>
      </c>
      <c r="I125" s="28"/>
      <c r="J125" s="29">
        <f>IF(AND(G125= "",H125= ""), 0, ROUND(ROUND(I125, 2) * ROUND(IF(H125="",G125,H125),  0), 2))</f>
        <v>0</v>
      </c>
      <c r="K125" s="7"/>
      <c r="M125" s="30">
        <v>0.2</v>
      </c>
      <c r="Q125" s="7">
        <v>1318</v>
      </c>
    </row>
    <row r="126" spans="1:17" hidden="1" x14ac:dyDescent="0.25">
      <c r="A126" s="7" t="s">
        <v>56</v>
      </c>
    </row>
    <row r="127" spans="1:17" ht="36" customHeight="1" x14ac:dyDescent="0.25">
      <c r="A127" s="7">
        <v>4</v>
      </c>
      <c r="B127" s="16" t="s">
        <v>97</v>
      </c>
      <c r="C127" s="64" t="s">
        <v>98</v>
      </c>
      <c r="D127" s="64"/>
      <c r="E127" s="64"/>
      <c r="F127" s="19"/>
      <c r="G127" s="19"/>
      <c r="H127" s="19"/>
      <c r="I127" s="19"/>
      <c r="J127" s="20"/>
      <c r="K127" s="7"/>
    </row>
    <row r="128" spans="1:17" hidden="1" x14ac:dyDescent="0.25">
      <c r="A128" s="7" t="s">
        <v>43</v>
      </c>
    </row>
    <row r="129" spans="1:17" hidden="1" x14ac:dyDescent="0.25">
      <c r="A129" s="7" t="s">
        <v>43</v>
      </c>
    </row>
    <row r="130" spans="1:17" x14ac:dyDescent="0.25">
      <c r="A130" s="7">
        <v>9</v>
      </c>
      <c r="B130" s="21" t="s">
        <v>99</v>
      </c>
      <c r="C130" s="65" t="s">
        <v>92</v>
      </c>
      <c r="D130" s="66"/>
      <c r="E130" s="66"/>
      <c r="F130" s="66"/>
      <c r="G130" s="66"/>
      <c r="H130" s="66"/>
      <c r="I130" s="66"/>
      <c r="J130" s="22"/>
    </row>
    <row r="131" spans="1:17" hidden="1" x14ac:dyDescent="0.25">
      <c r="A131" s="7" t="s">
        <v>46</v>
      </c>
    </row>
    <row r="132" spans="1:17" ht="45" hidden="1" x14ac:dyDescent="0.25">
      <c r="A132" s="7" t="s">
        <v>47</v>
      </c>
    </row>
    <row r="133" spans="1:17" x14ac:dyDescent="0.25">
      <c r="A133" s="23" t="s">
        <v>49</v>
      </c>
      <c r="B133" s="22"/>
      <c r="C133" s="67" t="s">
        <v>48</v>
      </c>
      <c r="D133" s="67"/>
      <c r="E133" s="67"/>
      <c r="F133" s="67"/>
      <c r="G133" s="24">
        <v>1</v>
      </c>
      <c r="H133" s="25"/>
      <c r="J133" s="22"/>
    </row>
    <row r="134" spans="1:17" x14ac:dyDescent="0.25">
      <c r="A134" s="7" t="s">
        <v>50</v>
      </c>
      <c r="B134" s="21"/>
      <c r="C134" s="68"/>
      <c r="D134" s="68"/>
      <c r="E134" s="68"/>
      <c r="F134" s="26" t="s">
        <v>51</v>
      </c>
      <c r="G134" s="27">
        <f>ROUND(SUM(G133:G133), 0 )</f>
        <v>1</v>
      </c>
      <c r="H134" s="27" t="str">
        <f>IF(SUMPRODUCT(--(H133:H133&lt;&gt;""))&lt;&gt;0, ROUND(SUMIF(H133:H133,"",G133:G133) + SUM(H133:H133), 0 ), "")</f>
        <v/>
      </c>
      <c r="I134" s="28"/>
      <c r="J134" s="29">
        <f>IF(AND(G134= "",H134= ""), 0, ROUND(ROUND(I134, 2) * ROUND(IF(H134="",G134,H134),  0), 2))</f>
        <v>0</v>
      </c>
      <c r="K134" s="7"/>
      <c r="M134" s="30">
        <v>0.2</v>
      </c>
      <c r="Q134" s="7">
        <v>1527</v>
      </c>
    </row>
    <row r="135" spans="1:17" x14ac:dyDescent="0.25">
      <c r="A135" s="7">
        <v>9</v>
      </c>
      <c r="B135" s="21" t="s">
        <v>100</v>
      </c>
      <c r="C135" s="65" t="s">
        <v>94</v>
      </c>
      <c r="D135" s="66"/>
      <c r="E135" s="66"/>
      <c r="F135" s="66"/>
      <c r="G135" s="66"/>
      <c r="H135" s="66"/>
      <c r="I135" s="66"/>
      <c r="J135" s="22"/>
    </row>
    <row r="136" spans="1:17" hidden="1" x14ac:dyDescent="0.25">
      <c r="A136" s="7" t="s">
        <v>46</v>
      </c>
    </row>
    <row r="137" spans="1:17" ht="45" hidden="1" x14ac:dyDescent="0.25">
      <c r="A137" s="7" t="s">
        <v>47</v>
      </c>
    </row>
    <row r="138" spans="1:17" hidden="1" x14ac:dyDescent="0.25">
      <c r="A138" s="7" t="s">
        <v>46</v>
      </c>
    </row>
    <row r="139" spans="1:17" ht="45" hidden="1" x14ac:dyDescent="0.25">
      <c r="A139" s="7" t="s">
        <v>53</v>
      </c>
    </row>
    <row r="140" spans="1:17" x14ac:dyDescent="0.25">
      <c r="A140" s="23" t="s">
        <v>49</v>
      </c>
      <c r="B140" s="22"/>
      <c r="C140" s="67" t="s">
        <v>48</v>
      </c>
      <c r="D140" s="67"/>
      <c r="E140" s="67"/>
      <c r="F140" s="67"/>
      <c r="G140" s="24">
        <v>10</v>
      </c>
      <c r="H140" s="25"/>
      <c r="J140" s="22"/>
    </row>
    <row r="141" spans="1:17" x14ac:dyDescent="0.25">
      <c r="A141" s="23" t="s">
        <v>55</v>
      </c>
      <c r="B141" s="22"/>
      <c r="C141" s="67" t="s">
        <v>54</v>
      </c>
      <c r="D141" s="67"/>
      <c r="E141" s="67"/>
      <c r="F141" s="67"/>
      <c r="G141" s="24">
        <v>8</v>
      </c>
      <c r="H141" s="25"/>
      <c r="J141" s="22"/>
    </row>
    <row r="142" spans="1:17" x14ac:dyDescent="0.25">
      <c r="A142" s="7" t="s">
        <v>50</v>
      </c>
      <c r="B142" s="21"/>
      <c r="C142" s="68"/>
      <c r="D142" s="68"/>
      <c r="E142" s="68"/>
      <c r="F142" s="26" t="s">
        <v>80</v>
      </c>
      <c r="G142" s="27">
        <f>ROUND(SUM(G140:G141), 0 )</f>
        <v>18</v>
      </c>
      <c r="H142" s="27" t="str">
        <f>IF(SUMPRODUCT(--(H140:H141&lt;&gt;""))&lt;&gt;0, ROUND(SUMIF(H140:H141,"",G140:G141) + SUM(H140:H141), 0 ), "")</f>
        <v/>
      </c>
      <c r="I142" s="28"/>
      <c r="J142" s="29">
        <f>IF(AND(G142= "",H142= ""), 0, ROUND(ROUND(I142, 2) * ROUND(IF(H142="",G142,H142),  0), 2))</f>
        <v>0</v>
      </c>
      <c r="K142" s="7"/>
      <c r="M142" s="30">
        <v>0.2</v>
      </c>
    </row>
    <row r="143" spans="1:17" hidden="1" x14ac:dyDescent="0.25">
      <c r="G143" s="31">
        <f>G140</f>
        <v>10</v>
      </c>
      <c r="H143" s="31" t="str">
        <f>IF(H140= "", "", H140)</f>
        <v/>
      </c>
      <c r="J143" s="31">
        <f>IF(AND(G143= "",H143= ""), 0, ROUND(ROUND(I142, 2) * ROUND(IF(H143="",G143,H143),  0), 2))</f>
        <v>0</v>
      </c>
      <c r="K143" s="7">
        <f>K142</f>
        <v>0</v>
      </c>
      <c r="Q143" s="7">
        <v>1527</v>
      </c>
    </row>
    <row r="144" spans="1:17" hidden="1" x14ac:dyDescent="0.25">
      <c r="G144" s="31">
        <f>G141</f>
        <v>8</v>
      </c>
      <c r="H144" s="31" t="str">
        <f>IF(H141= "", "", H141)</f>
        <v/>
      </c>
      <c r="J144" s="31">
        <f>IF(AND(G144= "",H144= ""), 0, ROUND(ROUND(I142, 2) * ROUND(IF(H144="",G144,H144),  0), 2))</f>
        <v>0</v>
      </c>
      <c r="K144" s="7">
        <f>K142</f>
        <v>0</v>
      </c>
      <c r="Q144" s="7">
        <v>1318</v>
      </c>
    </row>
    <row r="145" spans="1:17" x14ac:dyDescent="0.25">
      <c r="A145" s="7">
        <v>9</v>
      </c>
      <c r="B145" s="21" t="s">
        <v>101</v>
      </c>
      <c r="C145" s="65" t="s">
        <v>96</v>
      </c>
      <c r="D145" s="66"/>
      <c r="E145" s="66"/>
      <c r="F145" s="66"/>
      <c r="G145" s="66"/>
      <c r="H145" s="66"/>
      <c r="I145" s="66"/>
      <c r="J145" s="22"/>
    </row>
    <row r="146" spans="1:17" hidden="1" x14ac:dyDescent="0.25">
      <c r="A146" s="7" t="s">
        <v>46</v>
      </c>
    </row>
    <row r="147" spans="1:17" ht="45" hidden="1" x14ac:dyDescent="0.25">
      <c r="A147" s="7" t="s">
        <v>53</v>
      </c>
    </row>
    <row r="148" spans="1:17" x14ac:dyDescent="0.25">
      <c r="A148" s="23" t="s">
        <v>55</v>
      </c>
      <c r="B148" s="22"/>
      <c r="C148" s="67" t="s">
        <v>54</v>
      </c>
      <c r="D148" s="67"/>
      <c r="E148" s="67"/>
      <c r="F148" s="67"/>
      <c r="G148" s="24">
        <v>1</v>
      </c>
      <c r="H148" s="25"/>
      <c r="J148" s="22"/>
    </row>
    <row r="149" spans="1:17" x14ac:dyDescent="0.25">
      <c r="A149" s="7" t="s">
        <v>50</v>
      </c>
      <c r="B149" s="21"/>
      <c r="C149" s="68"/>
      <c r="D149" s="68"/>
      <c r="E149" s="68"/>
      <c r="F149" s="26" t="s">
        <v>51</v>
      </c>
      <c r="G149" s="27">
        <f>ROUND(SUM(G148:G148), 0 )</f>
        <v>1</v>
      </c>
      <c r="H149" s="27" t="str">
        <f>IF(SUMPRODUCT(--(H148:H148&lt;&gt;""))&lt;&gt;0, ROUND(SUMIF(H148:H148,"",G148:G148) + SUM(H148:H148), 0 ), "")</f>
        <v/>
      </c>
      <c r="I149" s="28"/>
      <c r="J149" s="29">
        <f>IF(AND(G149= "",H149= ""), 0, ROUND(ROUND(I149, 2) * ROUND(IF(H149="",G149,H149),  0), 2))</f>
        <v>0</v>
      </c>
      <c r="K149" s="7"/>
      <c r="M149" s="30">
        <v>0.2</v>
      </c>
      <c r="Q149" s="7">
        <v>1318</v>
      </c>
    </row>
    <row r="150" spans="1:17" hidden="1" x14ac:dyDescent="0.25">
      <c r="A150" s="7" t="s">
        <v>56</v>
      </c>
    </row>
    <row r="151" spans="1:17" ht="36" customHeight="1" x14ac:dyDescent="0.25">
      <c r="A151" s="7">
        <v>4</v>
      </c>
      <c r="B151" s="16" t="s">
        <v>102</v>
      </c>
      <c r="C151" s="64" t="s">
        <v>103</v>
      </c>
      <c r="D151" s="64"/>
      <c r="E151" s="64"/>
      <c r="F151" s="19"/>
      <c r="G151" s="19"/>
      <c r="H151" s="19"/>
      <c r="I151" s="19"/>
      <c r="J151" s="20"/>
      <c r="K151" s="7"/>
    </row>
    <row r="152" spans="1:17" hidden="1" x14ac:dyDescent="0.25">
      <c r="A152" s="7" t="s">
        <v>43</v>
      </c>
    </row>
    <row r="153" spans="1:17" ht="27.2" customHeight="1" x14ac:dyDescent="0.25">
      <c r="A153" s="7">
        <v>9</v>
      </c>
      <c r="B153" s="21" t="s">
        <v>104</v>
      </c>
      <c r="C153" s="65" t="s">
        <v>105</v>
      </c>
      <c r="D153" s="66"/>
      <c r="E153" s="66"/>
      <c r="F153" s="66"/>
      <c r="G153" s="66"/>
      <c r="H153" s="66"/>
      <c r="I153" s="66"/>
      <c r="J153" s="22"/>
    </row>
    <row r="154" spans="1:17" hidden="1" x14ac:dyDescent="0.25">
      <c r="A154" s="7" t="s">
        <v>46</v>
      </c>
    </row>
    <row r="155" spans="1:17" ht="45" hidden="1" x14ac:dyDescent="0.25">
      <c r="A155" s="7" t="s">
        <v>47</v>
      </c>
    </row>
    <row r="156" spans="1:17" x14ac:dyDescent="0.25">
      <c r="A156" s="23" t="s">
        <v>49</v>
      </c>
      <c r="B156" s="22"/>
      <c r="C156" s="67" t="s">
        <v>48</v>
      </c>
      <c r="D156" s="67"/>
      <c r="E156" s="67"/>
      <c r="F156" s="67"/>
      <c r="G156" s="32">
        <v>34</v>
      </c>
      <c r="H156" s="25"/>
      <c r="J156" s="22"/>
    </row>
    <row r="157" spans="1:17" x14ac:dyDescent="0.25">
      <c r="A157" s="7" t="s">
        <v>50</v>
      </c>
      <c r="B157" s="21"/>
      <c r="C157" s="68"/>
      <c r="D157" s="68"/>
      <c r="E157" s="68"/>
      <c r="F157" s="26" t="s">
        <v>106</v>
      </c>
      <c r="G157" s="33">
        <f>ROUND(SUM(G156:G156), 2 )</f>
        <v>34</v>
      </c>
      <c r="H157" s="33" t="str">
        <f>IF(SUMPRODUCT(--(H156:H156&lt;&gt;""))&lt;&gt;0, ROUND(SUMIF(H156:H156,"",G156:G156) + SUM(H156:H156), 2 ), "")</f>
        <v/>
      </c>
      <c r="I157" s="28"/>
      <c r="J157" s="29">
        <f>IF(AND(G157= "",H157= ""), 0, ROUND(ROUND(I157, 2) * ROUND(IF(H157="",G157,H157),  2), 2))</f>
        <v>0</v>
      </c>
      <c r="K157" s="7"/>
      <c r="M157" s="30">
        <v>0.2</v>
      </c>
      <c r="Q157" s="7">
        <v>1527</v>
      </c>
    </row>
    <row r="158" spans="1:17" x14ac:dyDescent="0.25">
      <c r="A158" s="7">
        <v>9</v>
      </c>
      <c r="B158" s="21" t="s">
        <v>107</v>
      </c>
      <c r="C158" s="65" t="s">
        <v>108</v>
      </c>
      <c r="D158" s="66"/>
      <c r="E158" s="66"/>
      <c r="F158" s="66"/>
      <c r="G158" s="66"/>
      <c r="H158" s="66"/>
      <c r="I158" s="66"/>
      <c r="J158" s="22"/>
    </row>
    <row r="159" spans="1:17" hidden="1" x14ac:dyDescent="0.25">
      <c r="A159" s="7" t="s">
        <v>46</v>
      </c>
    </row>
    <row r="160" spans="1:17" ht="45" hidden="1" x14ac:dyDescent="0.25">
      <c r="A160" s="7" t="s">
        <v>47</v>
      </c>
    </row>
    <row r="161" spans="1:17" x14ac:dyDescent="0.25">
      <c r="A161" s="23" t="s">
        <v>49</v>
      </c>
      <c r="B161" s="22"/>
      <c r="C161" s="67" t="s">
        <v>48</v>
      </c>
      <c r="D161" s="67"/>
      <c r="E161" s="67"/>
      <c r="F161" s="67"/>
      <c r="G161" s="32">
        <v>33</v>
      </c>
      <c r="H161" s="25"/>
      <c r="J161" s="22"/>
    </row>
    <row r="162" spans="1:17" x14ac:dyDescent="0.25">
      <c r="A162" s="7" t="s">
        <v>50</v>
      </c>
      <c r="B162" s="21"/>
      <c r="C162" s="68"/>
      <c r="D162" s="68"/>
      <c r="E162" s="68"/>
      <c r="F162" s="26" t="s">
        <v>106</v>
      </c>
      <c r="G162" s="33">
        <f>ROUND(SUM(G161:G161), 2 )</f>
        <v>33</v>
      </c>
      <c r="H162" s="33" t="str">
        <f>IF(SUMPRODUCT(--(H161:H161&lt;&gt;""))&lt;&gt;0, ROUND(SUMIF(H161:H161,"",G161:G161) + SUM(H161:H161), 2 ), "")</f>
        <v/>
      </c>
      <c r="I162" s="28"/>
      <c r="J162" s="29">
        <f>IF(AND(G162= "",H162= ""), 0, ROUND(ROUND(I162, 2) * ROUND(IF(H162="",G162,H162),  2), 2))</f>
        <v>0</v>
      </c>
      <c r="K162" s="7"/>
      <c r="M162" s="30">
        <v>0.2</v>
      </c>
      <c r="Q162" s="7">
        <v>1527</v>
      </c>
    </row>
    <row r="163" spans="1:17" x14ac:dyDescent="0.25">
      <c r="A163" s="7">
        <v>9</v>
      </c>
      <c r="B163" s="21" t="s">
        <v>109</v>
      </c>
      <c r="C163" s="65" t="s">
        <v>110</v>
      </c>
      <c r="D163" s="66"/>
      <c r="E163" s="66"/>
      <c r="F163" s="66"/>
      <c r="G163" s="66"/>
      <c r="H163" s="66"/>
      <c r="I163" s="66"/>
      <c r="J163" s="22"/>
    </row>
    <row r="164" spans="1:17" hidden="1" x14ac:dyDescent="0.25">
      <c r="A164" s="7" t="s">
        <v>46</v>
      </c>
    </row>
    <row r="165" spans="1:17" ht="45" hidden="1" x14ac:dyDescent="0.25">
      <c r="A165" s="7" t="s">
        <v>47</v>
      </c>
    </row>
    <row r="166" spans="1:17" x14ac:dyDescent="0.25">
      <c r="A166" s="23" t="s">
        <v>49</v>
      </c>
      <c r="B166" s="22"/>
      <c r="C166" s="67" t="s">
        <v>48</v>
      </c>
      <c r="D166" s="67"/>
      <c r="E166" s="67"/>
      <c r="F166" s="67"/>
      <c r="G166" s="24">
        <v>1</v>
      </c>
      <c r="H166" s="25"/>
      <c r="J166" s="22"/>
    </row>
    <row r="167" spans="1:17" x14ac:dyDescent="0.25">
      <c r="A167" s="7" t="s">
        <v>50</v>
      </c>
      <c r="B167" s="21"/>
      <c r="C167" s="68"/>
      <c r="D167" s="68"/>
      <c r="E167" s="68"/>
      <c r="F167" s="26" t="s">
        <v>11</v>
      </c>
      <c r="G167" s="27">
        <f>ROUND(SUM(G166:G166), 0 )</f>
        <v>1</v>
      </c>
      <c r="H167" s="27" t="str">
        <f>IF(SUMPRODUCT(--(H166:H166&lt;&gt;""))&lt;&gt;0, ROUND(SUMIF(H166:H166,"",G166:G166) + SUM(H166:H166), 0 ), "")</f>
        <v/>
      </c>
      <c r="I167" s="28"/>
      <c r="J167" s="29">
        <f>IF(AND(G167= "",H167= ""), 0, ROUND(ROUND(I167, 2) * ROUND(IF(H167="",G167,H167),  0), 2))</f>
        <v>0</v>
      </c>
      <c r="K167" s="7"/>
      <c r="M167" s="30">
        <v>0.2</v>
      </c>
      <c r="Q167" s="7">
        <v>1527</v>
      </c>
    </row>
    <row r="168" spans="1:17" x14ac:dyDescent="0.25">
      <c r="A168" s="7">
        <v>9</v>
      </c>
      <c r="B168" s="21" t="s">
        <v>111</v>
      </c>
      <c r="C168" s="65" t="s">
        <v>112</v>
      </c>
      <c r="D168" s="66"/>
      <c r="E168" s="66"/>
      <c r="F168" s="66"/>
      <c r="G168" s="66"/>
      <c r="H168" s="66"/>
      <c r="I168" s="66"/>
      <c r="J168" s="22"/>
    </row>
    <row r="169" spans="1:17" hidden="1" x14ac:dyDescent="0.25">
      <c r="A169" s="7" t="s">
        <v>46</v>
      </c>
    </row>
    <row r="170" spans="1:17" ht="45" hidden="1" x14ac:dyDescent="0.25">
      <c r="A170" s="7" t="s">
        <v>47</v>
      </c>
    </row>
    <row r="171" spans="1:17" x14ac:dyDescent="0.25">
      <c r="A171" s="23" t="s">
        <v>49</v>
      </c>
      <c r="B171" s="22"/>
      <c r="C171" s="67" t="s">
        <v>48</v>
      </c>
      <c r="D171" s="67"/>
      <c r="E171" s="67"/>
      <c r="F171" s="67"/>
      <c r="G171" s="24">
        <v>1</v>
      </c>
      <c r="H171" s="25"/>
      <c r="J171" s="22"/>
    </row>
    <row r="172" spans="1:17" x14ac:dyDescent="0.25">
      <c r="A172" s="7" t="s">
        <v>50</v>
      </c>
      <c r="B172" s="21"/>
      <c r="C172" s="68"/>
      <c r="D172" s="68"/>
      <c r="E172" s="68"/>
      <c r="F172" s="26" t="s">
        <v>11</v>
      </c>
      <c r="G172" s="27">
        <f>ROUND(SUM(G171:G171), 0 )</f>
        <v>1</v>
      </c>
      <c r="H172" s="27" t="str">
        <f>IF(SUMPRODUCT(--(H171:H171&lt;&gt;""))&lt;&gt;0, ROUND(SUMIF(H171:H171,"",G171:G171) + SUM(H171:H171), 0 ), "")</f>
        <v/>
      </c>
      <c r="I172" s="28"/>
      <c r="J172" s="29">
        <f>IF(AND(G172= "",H172= ""), 0, ROUND(ROUND(I172, 2) * ROUND(IF(H172="",G172,H172),  0), 2))</f>
        <v>0</v>
      </c>
      <c r="K172" s="7"/>
      <c r="M172" s="30">
        <v>0.2</v>
      </c>
      <c r="Q172" s="7">
        <v>1527</v>
      </c>
    </row>
    <row r="173" spans="1:17" x14ac:dyDescent="0.25">
      <c r="A173" s="7">
        <v>9</v>
      </c>
      <c r="B173" s="21" t="s">
        <v>113</v>
      </c>
      <c r="C173" s="65" t="s">
        <v>114</v>
      </c>
      <c r="D173" s="66"/>
      <c r="E173" s="66"/>
      <c r="F173" s="66"/>
      <c r="G173" s="66"/>
      <c r="H173" s="66"/>
      <c r="I173" s="66"/>
      <c r="J173" s="22"/>
    </row>
    <row r="174" spans="1:17" hidden="1" x14ac:dyDescent="0.25">
      <c r="A174" s="7" t="s">
        <v>46</v>
      </c>
    </row>
    <row r="175" spans="1:17" ht="45" hidden="1" x14ac:dyDescent="0.25">
      <c r="A175" s="7" t="s">
        <v>47</v>
      </c>
    </row>
    <row r="176" spans="1:17" x14ac:dyDescent="0.25">
      <c r="A176" s="23" t="s">
        <v>49</v>
      </c>
      <c r="B176" s="22"/>
      <c r="C176" s="67" t="s">
        <v>48</v>
      </c>
      <c r="D176" s="67"/>
      <c r="E176" s="67"/>
      <c r="F176" s="67"/>
      <c r="G176" s="24">
        <v>1</v>
      </c>
      <c r="H176" s="25"/>
      <c r="J176" s="22"/>
    </row>
    <row r="177" spans="1:17" x14ac:dyDescent="0.25">
      <c r="A177" s="7" t="s">
        <v>50</v>
      </c>
      <c r="B177" s="21"/>
      <c r="C177" s="68"/>
      <c r="D177" s="68"/>
      <c r="E177" s="68"/>
      <c r="F177" s="26" t="s">
        <v>11</v>
      </c>
      <c r="G177" s="27">
        <f>ROUND(SUM(G176:G176), 0 )</f>
        <v>1</v>
      </c>
      <c r="H177" s="27" t="str">
        <f>IF(SUMPRODUCT(--(H176:H176&lt;&gt;""))&lt;&gt;0, ROUND(SUMIF(H176:H176,"",G176:G176) + SUM(H176:H176), 0 ), "")</f>
        <v/>
      </c>
      <c r="I177" s="28"/>
      <c r="J177" s="29">
        <f>IF(AND(G177= "",H177= ""), 0, ROUND(ROUND(I177, 2) * ROUND(IF(H177="",G177,H177),  0), 2))</f>
        <v>0</v>
      </c>
      <c r="K177" s="7"/>
      <c r="M177" s="30">
        <v>0.2</v>
      </c>
      <c r="Q177" s="7">
        <v>1527</v>
      </c>
    </row>
    <row r="178" spans="1:17" hidden="1" x14ac:dyDescent="0.25">
      <c r="A178" s="7" t="s">
        <v>56</v>
      </c>
    </row>
    <row r="179" spans="1:17" x14ac:dyDescent="0.25">
      <c r="A179" s="7">
        <v>4</v>
      </c>
      <c r="B179" s="16" t="s">
        <v>115</v>
      </c>
      <c r="C179" s="64" t="s">
        <v>116</v>
      </c>
      <c r="D179" s="64"/>
      <c r="E179" s="64"/>
      <c r="F179" s="19"/>
      <c r="G179" s="19"/>
      <c r="H179" s="19"/>
      <c r="I179" s="19"/>
      <c r="J179" s="20"/>
      <c r="K179" s="7"/>
    </row>
    <row r="180" spans="1:17" hidden="1" x14ac:dyDescent="0.25">
      <c r="A180" s="7" t="s">
        <v>43</v>
      </c>
    </row>
    <row r="181" spans="1:17" x14ac:dyDescent="0.25">
      <c r="A181" s="7">
        <v>9</v>
      </c>
      <c r="B181" s="21" t="s">
        <v>117</v>
      </c>
      <c r="C181" s="65" t="s">
        <v>118</v>
      </c>
      <c r="D181" s="66"/>
      <c r="E181" s="66"/>
      <c r="F181" s="66"/>
      <c r="G181" s="66"/>
      <c r="H181" s="66"/>
      <c r="I181" s="66"/>
      <c r="J181" s="22"/>
    </row>
    <row r="182" spans="1:17" hidden="1" x14ac:dyDescent="0.25">
      <c r="A182" s="7" t="s">
        <v>46</v>
      </c>
    </row>
    <row r="183" spans="1:17" ht="45" hidden="1" x14ac:dyDescent="0.25">
      <c r="A183" s="7" t="s">
        <v>47</v>
      </c>
    </row>
    <row r="184" spans="1:17" x14ac:dyDescent="0.25">
      <c r="A184" s="23" t="s">
        <v>49</v>
      </c>
      <c r="B184" s="22"/>
      <c r="C184" s="67" t="s">
        <v>48</v>
      </c>
      <c r="D184" s="67"/>
      <c r="E184" s="67"/>
      <c r="F184" s="67"/>
      <c r="G184" s="32">
        <v>127</v>
      </c>
      <c r="H184" s="25"/>
      <c r="J184" s="22"/>
    </row>
    <row r="185" spans="1:17" x14ac:dyDescent="0.25">
      <c r="A185" s="7" t="s">
        <v>50</v>
      </c>
      <c r="B185" s="21"/>
      <c r="C185" s="68"/>
      <c r="D185" s="68"/>
      <c r="E185" s="68"/>
      <c r="F185" s="26" t="s">
        <v>10</v>
      </c>
      <c r="G185" s="33">
        <f>ROUND(SUM(G184:G184), 2 )</f>
        <v>127</v>
      </c>
      <c r="H185" s="33" t="str">
        <f>IF(SUMPRODUCT(--(H184:H184&lt;&gt;""))&lt;&gt;0, ROUND(SUMIF(H184:H184,"",G184:G184) + SUM(H184:H184), 2 ), "")</f>
        <v/>
      </c>
      <c r="I185" s="28"/>
      <c r="J185" s="29">
        <f>IF(AND(G185= "",H185= ""), 0, ROUND(ROUND(I185, 2) * ROUND(IF(H185="",G185,H185),  2), 2))</f>
        <v>0</v>
      </c>
      <c r="K185" s="7"/>
      <c r="M185" s="30">
        <v>0.2</v>
      </c>
      <c r="Q185" s="7">
        <v>1527</v>
      </c>
    </row>
    <row r="186" spans="1:17" hidden="1" x14ac:dyDescent="0.25">
      <c r="A186" s="7" t="s">
        <v>56</v>
      </c>
    </row>
    <row r="187" spans="1:17" ht="36" customHeight="1" x14ac:dyDescent="0.25">
      <c r="A187" s="7">
        <v>4</v>
      </c>
      <c r="B187" s="16" t="s">
        <v>119</v>
      </c>
      <c r="C187" s="64" t="s">
        <v>120</v>
      </c>
      <c r="D187" s="64"/>
      <c r="E187" s="64"/>
      <c r="F187" s="19"/>
      <c r="G187" s="19"/>
      <c r="H187" s="19"/>
      <c r="I187" s="19"/>
      <c r="J187" s="20"/>
      <c r="K187" s="7"/>
    </row>
    <row r="188" spans="1:17" hidden="1" x14ac:dyDescent="0.25">
      <c r="A188" s="7" t="s">
        <v>43</v>
      </c>
    </row>
    <row r="189" spans="1:17" x14ac:dyDescent="0.25">
      <c r="A189" s="7">
        <v>9</v>
      </c>
      <c r="B189" s="21" t="s">
        <v>121</v>
      </c>
      <c r="C189" s="65" t="s">
        <v>122</v>
      </c>
      <c r="D189" s="66"/>
      <c r="E189" s="66"/>
      <c r="F189" s="66"/>
      <c r="G189" s="66"/>
      <c r="H189" s="66"/>
      <c r="I189" s="66"/>
      <c r="J189" s="22"/>
    </row>
    <row r="190" spans="1:17" hidden="1" x14ac:dyDescent="0.25">
      <c r="A190" s="7" t="s">
        <v>46</v>
      </c>
    </row>
    <row r="191" spans="1:17" ht="45" hidden="1" x14ac:dyDescent="0.25">
      <c r="A191" s="7" t="s">
        <v>47</v>
      </c>
    </row>
    <row r="192" spans="1:17" x14ac:dyDescent="0.25">
      <c r="A192" s="23" t="s">
        <v>49</v>
      </c>
      <c r="B192" s="22"/>
      <c r="C192" s="67" t="s">
        <v>48</v>
      </c>
      <c r="D192" s="67"/>
      <c r="E192" s="67"/>
      <c r="F192" s="67"/>
      <c r="G192" s="24">
        <v>1</v>
      </c>
      <c r="H192" s="25"/>
      <c r="J192" s="22"/>
    </row>
    <row r="193" spans="1:17" x14ac:dyDescent="0.25">
      <c r="A193" s="7" t="s">
        <v>50</v>
      </c>
      <c r="B193" s="21"/>
      <c r="C193" s="68"/>
      <c r="D193" s="68"/>
      <c r="E193" s="68"/>
      <c r="F193" s="26" t="s">
        <v>51</v>
      </c>
      <c r="G193" s="27">
        <f>ROUND(SUM(G192:G192), 0 )</f>
        <v>1</v>
      </c>
      <c r="H193" s="27" t="str">
        <f>IF(SUMPRODUCT(--(H192:H192&lt;&gt;""))&lt;&gt;0, ROUND(SUMIF(H192:H192,"",G192:G192) + SUM(H192:H192), 0 ), "")</f>
        <v/>
      </c>
      <c r="I193" s="28"/>
      <c r="J193" s="29">
        <f>IF(AND(G193= "",H193= ""), 0, ROUND(ROUND(I193, 2) * ROUND(IF(H193="",G193,H193),  0), 2))</f>
        <v>0</v>
      </c>
      <c r="K193" s="7"/>
      <c r="M193" s="30">
        <v>0.2</v>
      </c>
      <c r="Q193" s="7">
        <v>1527</v>
      </c>
    </row>
    <row r="194" spans="1:17" x14ac:dyDescent="0.25">
      <c r="A194" s="7">
        <v>9</v>
      </c>
      <c r="B194" s="21" t="s">
        <v>123</v>
      </c>
      <c r="C194" s="65" t="s">
        <v>124</v>
      </c>
      <c r="D194" s="66"/>
      <c r="E194" s="66"/>
      <c r="F194" s="66"/>
      <c r="G194" s="66"/>
      <c r="H194" s="66"/>
      <c r="I194" s="66"/>
      <c r="J194" s="22"/>
    </row>
    <row r="195" spans="1:17" hidden="1" x14ac:dyDescent="0.25">
      <c r="A195" s="7" t="s">
        <v>46</v>
      </c>
    </row>
    <row r="196" spans="1:17" ht="45" hidden="1" x14ac:dyDescent="0.25">
      <c r="A196" s="7" t="s">
        <v>47</v>
      </c>
    </row>
    <row r="197" spans="1:17" x14ac:dyDescent="0.25">
      <c r="A197" s="23" t="s">
        <v>49</v>
      </c>
      <c r="B197" s="22"/>
      <c r="C197" s="67" t="s">
        <v>48</v>
      </c>
      <c r="D197" s="67"/>
      <c r="E197" s="67"/>
      <c r="F197" s="67"/>
      <c r="G197" s="24">
        <v>1</v>
      </c>
      <c r="H197" s="25"/>
      <c r="J197" s="22"/>
    </row>
    <row r="198" spans="1:17" x14ac:dyDescent="0.25">
      <c r="A198" s="7" t="s">
        <v>50</v>
      </c>
      <c r="B198" s="21"/>
      <c r="C198" s="68"/>
      <c r="D198" s="68"/>
      <c r="E198" s="68"/>
      <c r="F198" s="26" t="s">
        <v>51</v>
      </c>
      <c r="G198" s="27">
        <f>ROUND(SUM(G197:G197), 0 )</f>
        <v>1</v>
      </c>
      <c r="H198" s="27" t="str">
        <f>IF(SUMPRODUCT(--(H197:H197&lt;&gt;""))&lt;&gt;0, ROUND(SUMIF(H197:H197,"",G197:G197) + SUM(H197:H197), 0 ), "")</f>
        <v/>
      </c>
      <c r="I198" s="28"/>
      <c r="J198" s="29">
        <f>IF(AND(G198= "",H198= ""), 0, ROUND(ROUND(I198, 2) * ROUND(IF(H198="",G198,H198),  0), 2))</f>
        <v>0</v>
      </c>
      <c r="K198" s="7"/>
      <c r="M198" s="30">
        <v>0.2</v>
      </c>
      <c r="Q198" s="7">
        <v>1527</v>
      </c>
    </row>
    <row r="199" spans="1:17" x14ac:dyDescent="0.25">
      <c r="A199" s="7">
        <v>9</v>
      </c>
      <c r="B199" s="21" t="s">
        <v>125</v>
      </c>
      <c r="C199" s="65" t="s">
        <v>126</v>
      </c>
      <c r="D199" s="66"/>
      <c r="E199" s="66"/>
      <c r="F199" s="66"/>
      <c r="G199" s="66"/>
      <c r="H199" s="66"/>
      <c r="I199" s="66"/>
      <c r="J199" s="22"/>
    </row>
    <row r="200" spans="1:17" hidden="1" x14ac:dyDescent="0.25">
      <c r="A200" s="7" t="s">
        <v>46</v>
      </c>
    </row>
    <row r="201" spans="1:17" ht="45" hidden="1" x14ac:dyDescent="0.25">
      <c r="A201" s="7" t="s">
        <v>47</v>
      </c>
    </row>
    <row r="202" spans="1:17" x14ac:dyDescent="0.25">
      <c r="A202" s="23" t="s">
        <v>49</v>
      </c>
      <c r="B202" s="22"/>
      <c r="C202" s="67" t="s">
        <v>48</v>
      </c>
      <c r="D202" s="67"/>
      <c r="E202" s="67"/>
      <c r="F202" s="67"/>
      <c r="G202" s="24">
        <v>1</v>
      </c>
      <c r="H202" s="25"/>
      <c r="J202" s="22"/>
    </row>
    <row r="203" spans="1:17" x14ac:dyDescent="0.25">
      <c r="A203" s="7" t="s">
        <v>50</v>
      </c>
      <c r="B203" s="21"/>
      <c r="C203" s="68"/>
      <c r="D203" s="68"/>
      <c r="E203" s="68"/>
      <c r="F203" s="26" t="s">
        <v>51</v>
      </c>
      <c r="G203" s="27">
        <f>ROUND(SUM(G202:G202), 0 )</f>
        <v>1</v>
      </c>
      <c r="H203" s="27" t="str">
        <f>IF(SUMPRODUCT(--(H202:H202&lt;&gt;""))&lt;&gt;0, ROUND(SUMIF(H202:H202,"",G202:G202) + SUM(H202:H202), 0 ), "")</f>
        <v/>
      </c>
      <c r="I203" s="28"/>
      <c r="J203" s="29">
        <f>IF(AND(G203= "",H203= ""), 0, ROUND(ROUND(I203, 2) * ROUND(IF(H203="",G203,H203),  0), 2))</f>
        <v>0</v>
      </c>
      <c r="K203" s="7"/>
      <c r="M203" s="30">
        <v>0.2</v>
      </c>
      <c r="Q203" s="7">
        <v>1527</v>
      </c>
    </row>
    <row r="204" spans="1:17" x14ac:dyDescent="0.25">
      <c r="A204" s="7">
        <v>9</v>
      </c>
      <c r="B204" s="21" t="s">
        <v>127</v>
      </c>
      <c r="C204" s="65" t="s">
        <v>128</v>
      </c>
      <c r="D204" s="66"/>
      <c r="E204" s="66"/>
      <c r="F204" s="66"/>
      <c r="G204" s="66"/>
      <c r="H204" s="66"/>
      <c r="I204" s="66"/>
      <c r="J204" s="22"/>
    </row>
    <row r="205" spans="1:17" hidden="1" x14ac:dyDescent="0.25">
      <c r="A205" s="7" t="s">
        <v>46</v>
      </c>
    </row>
    <row r="206" spans="1:17" ht="45" hidden="1" x14ac:dyDescent="0.25">
      <c r="A206" s="7" t="s">
        <v>47</v>
      </c>
    </row>
    <row r="207" spans="1:17" x14ac:dyDescent="0.25">
      <c r="A207" s="23" t="s">
        <v>49</v>
      </c>
      <c r="B207" s="22"/>
      <c r="C207" s="67" t="s">
        <v>48</v>
      </c>
      <c r="D207" s="67"/>
      <c r="E207" s="67"/>
      <c r="F207" s="67"/>
      <c r="G207" s="24">
        <v>1</v>
      </c>
      <c r="H207" s="25"/>
      <c r="J207" s="22"/>
    </row>
    <row r="208" spans="1:17" x14ac:dyDescent="0.25">
      <c r="A208" s="7" t="s">
        <v>50</v>
      </c>
      <c r="B208" s="21"/>
      <c r="C208" s="68"/>
      <c r="D208" s="68"/>
      <c r="E208" s="68"/>
      <c r="F208" s="26" t="s">
        <v>51</v>
      </c>
      <c r="G208" s="27">
        <f>ROUND(SUM(G207:G207), 0 )</f>
        <v>1</v>
      </c>
      <c r="H208" s="27" t="str">
        <f>IF(SUMPRODUCT(--(H207:H207&lt;&gt;""))&lt;&gt;0, ROUND(SUMIF(H207:H207,"",G207:G207) + SUM(H207:H207), 0 ), "")</f>
        <v/>
      </c>
      <c r="I208" s="28"/>
      <c r="J208" s="29">
        <f>IF(AND(G208= "",H208= ""), 0, ROUND(ROUND(I208, 2) * ROUND(IF(H208="",G208,H208),  0), 2))</f>
        <v>0</v>
      </c>
      <c r="K208" s="7"/>
      <c r="M208" s="30">
        <v>0.2</v>
      </c>
      <c r="Q208" s="7">
        <v>1527</v>
      </c>
    </row>
    <row r="209" spans="1:11" hidden="1" x14ac:dyDescent="0.25">
      <c r="A209" s="7" t="s">
        <v>56</v>
      </c>
    </row>
    <row r="210" spans="1:11" x14ac:dyDescent="0.25">
      <c r="A210" s="7" t="s">
        <v>38</v>
      </c>
      <c r="B210" s="22"/>
      <c r="C210" s="66"/>
      <c r="D210" s="66"/>
      <c r="E210" s="66"/>
      <c r="J210" s="22"/>
    </row>
    <row r="211" spans="1:11" ht="27.2" customHeight="1" x14ac:dyDescent="0.25">
      <c r="B211" s="22"/>
      <c r="C211" s="71" t="s">
        <v>39</v>
      </c>
      <c r="D211" s="72"/>
      <c r="E211" s="72"/>
      <c r="F211" s="69"/>
      <c r="G211" s="69"/>
      <c r="H211" s="69"/>
      <c r="I211" s="69"/>
      <c r="J211" s="70"/>
    </row>
    <row r="212" spans="1:11" x14ac:dyDescent="0.25">
      <c r="B212" s="22"/>
      <c r="C212" s="74"/>
      <c r="D212" s="45"/>
      <c r="E212" s="45"/>
      <c r="F212" s="45"/>
      <c r="G212" s="45"/>
      <c r="H212" s="45"/>
      <c r="I212" s="45"/>
      <c r="J212" s="73"/>
    </row>
    <row r="213" spans="1:11" x14ac:dyDescent="0.25">
      <c r="B213" s="22"/>
      <c r="C213" s="77" t="s">
        <v>129</v>
      </c>
      <c r="D213" s="78"/>
      <c r="E213" s="78"/>
      <c r="F213" s="75">
        <f>SUMIF(K8:K210, IF(K7="","",K7), J8:J210)</f>
        <v>0</v>
      </c>
      <c r="G213" s="75"/>
      <c r="H213" s="75"/>
      <c r="I213" s="75"/>
      <c r="J213" s="76"/>
    </row>
    <row r="214" spans="1:11" hidden="1" x14ac:dyDescent="0.25">
      <c r="B214" s="22"/>
      <c r="C214" s="81" t="s">
        <v>130</v>
      </c>
      <c r="D214" s="82"/>
      <c r="E214" s="82"/>
      <c r="F214" s="79">
        <f>ROUND(SUMIF(K8:K210, IF(K7="","",K7), J8:J210) * 0.2, 2)</f>
        <v>0</v>
      </c>
      <c r="G214" s="79"/>
      <c r="H214" s="79"/>
      <c r="I214" s="79"/>
      <c r="J214" s="80"/>
    </row>
    <row r="215" spans="1:11" hidden="1" x14ac:dyDescent="0.25">
      <c r="B215" s="22"/>
      <c r="C215" s="77" t="s">
        <v>131</v>
      </c>
      <c r="D215" s="78"/>
      <c r="E215" s="78"/>
      <c r="F215" s="75">
        <f>SUM(F213:F214)</f>
        <v>0</v>
      </c>
      <c r="G215" s="75"/>
      <c r="H215" s="75"/>
      <c r="I215" s="75"/>
      <c r="J215" s="76"/>
    </row>
    <row r="216" spans="1:11" ht="18.600000000000001" customHeight="1" x14ac:dyDescent="0.25">
      <c r="A216" s="7">
        <v>3</v>
      </c>
      <c r="B216" s="16">
        <v>3</v>
      </c>
      <c r="C216" s="63" t="s">
        <v>132</v>
      </c>
      <c r="D216" s="63"/>
      <c r="E216" s="63"/>
      <c r="F216" s="17"/>
      <c r="G216" s="17"/>
      <c r="H216" s="17"/>
      <c r="I216" s="17"/>
      <c r="J216" s="18"/>
      <c r="K216" s="7"/>
    </row>
    <row r="217" spans="1:11" hidden="1" x14ac:dyDescent="0.25">
      <c r="A217" s="7" t="s">
        <v>40</v>
      </c>
    </row>
    <row r="218" spans="1:11" ht="18" customHeight="1" x14ac:dyDescent="0.25">
      <c r="A218" s="7">
        <v>4</v>
      </c>
      <c r="B218" s="16" t="s">
        <v>133</v>
      </c>
      <c r="C218" s="64" t="s">
        <v>134</v>
      </c>
      <c r="D218" s="64"/>
      <c r="E218" s="64"/>
      <c r="F218" s="19"/>
      <c r="G218" s="19"/>
      <c r="H218" s="19"/>
      <c r="I218" s="19"/>
      <c r="J218" s="20"/>
      <c r="K218" s="7"/>
    </row>
    <row r="219" spans="1:11" hidden="1" x14ac:dyDescent="0.25">
      <c r="A219" s="7" t="s">
        <v>43</v>
      </c>
    </row>
    <row r="220" spans="1:11" ht="33.75" customHeight="1" x14ac:dyDescent="0.25">
      <c r="A220" s="7">
        <v>5</v>
      </c>
      <c r="B220" s="16" t="s">
        <v>135</v>
      </c>
      <c r="C220" s="82" t="s">
        <v>136</v>
      </c>
      <c r="D220" s="82"/>
      <c r="E220" s="82"/>
      <c r="F220" s="34"/>
      <c r="G220" s="34"/>
      <c r="H220" s="34"/>
      <c r="I220" s="34"/>
      <c r="J220" s="35"/>
      <c r="K220" s="7"/>
    </row>
    <row r="221" spans="1:11" hidden="1" x14ac:dyDescent="0.25">
      <c r="A221" s="7" t="s">
        <v>137</v>
      </c>
    </row>
    <row r="222" spans="1:11" x14ac:dyDescent="0.25">
      <c r="A222" s="7">
        <v>9</v>
      </c>
      <c r="B222" s="21" t="s">
        <v>138</v>
      </c>
      <c r="C222" s="65" t="s">
        <v>92</v>
      </c>
      <c r="D222" s="66"/>
      <c r="E222" s="66"/>
      <c r="F222" s="66"/>
      <c r="G222" s="66"/>
      <c r="H222" s="66"/>
      <c r="I222" s="66"/>
      <c r="J222" s="22"/>
    </row>
    <row r="223" spans="1:11" hidden="1" x14ac:dyDescent="0.25">
      <c r="A223" s="7" t="s">
        <v>139</v>
      </c>
    </row>
    <row r="224" spans="1:11" hidden="1" x14ac:dyDescent="0.25">
      <c r="A224" s="7" t="s">
        <v>139</v>
      </c>
    </row>
    <row r="225" spans="1:17" hidden="1" x14ac:dyDescent="0.25">
      <c r="A225" s="7" t="s">
        <v>139</v>
      </c>
    </row>
    <row r="226" spans="1:17" hidden="1" x14ac:dyDescent="0.25">
      <c r="A226" s="7" t="s">
        <v>46</v>
      </c>
    </row>
    <row r="227" spans="1:17" ht="45" hidden="1" x14ac:dyDescent="0.25">
      <c r="A227" s="7" t="s">
        <v>47</v>
      </c>
    </row>
    <row r="228" spans="1:17" x14ac:dyDescent="0.25">
      <c r="A228" s="23" t="s">
        <v>49</v>
      </c>
      <c r="B228" s="22"/>
      <c r="C228" s="67" t="s">
        <v>48</v>
      </c>
      <c r="D228" s="67"/>
      <c r="E228" s="67"/>
      <c r="F228" s="67"/>
      <c r="G228" s="24">
        <v>1</v>
      </c>
      <c r="H228" s="25"/>
      <c r="J228" s="22"/>
    </row>
    <row r="229" spans="1:17" x14ac:dyDescent="0.25">
      <c r="A229" s="7" t="s">
        <v>50</v>
      </c>
      <c r="B229" s="21"/>
      <c r="C229" s="68"/>
      <c r="D229" s="68"/>
      <c r="E229" s="68"/>
      <c r="F229" s="26" t="s">
        <v>51</v>
      </c>
      <c r="G229" s="27">
        <f>ROUND(SUM(G228:G228), 0 )</f>
        <v>1</v>
      </c>
      <c r="H229" s="27" t="str">
        <f>IF(SUMPRODUCT(--(H228:H228&lt;&gt;""))&lt;&gt;0, ROUND(SUMIF(H228:H228,"",G228:G228) + SUM(H228:H228), 0 ), "")</f>
        <v/>
      </c>
      <c r="I229" s="28"/>
      <c r="J229" s="29">
        <f>IF(AND(G229= "",H229= ""), 0, ROUND(ROUND(I229, 2) * ROUND(IF(H229="",G229,H229),  0), 2))</f>
        <v>0</v>
      </c>
      <c r="K229" s="7"/>
      <c r="M229" s="30">
        <v>0.2</v>
      </c>
      <c r="Q229" s="7">
        <v>1527</v>
      </c>
    </row>
    <row r="230" spans="1:17" x14ac:dyDescent="0.25">
      <c r="A230" s="7">
        <v>9</v>
      </c>
      <c r="B230" s="21" t="s">
        <v>140</v>
      </c>
      <c r="C230" s="65" t="s">
        <v>79</v>
      </c>
      <c r="D230" s="66"/>
      <c r="E230" s="66"/>
      <c r="F230" s="66"/>
      <c r="G230" s="66"/>
      <c r="H230" s="66"/>
      <c r="I230" s="66"/>
      <c r="J230" s="22"/>
    </row>
    <row r="231" spans="1:17" hidden="1" x14ac:dyDescent="0.25">
      <c r="A231" s="7" t="s">
        <v>46</v>
      </c>
    </row>
    <row r="232" spans="1:17" ht="45" hidden="1" x14ac:dyDescent="0.25">
      <c r="A232" s="7" t="s">
        <v>47</v>
      </c>
    </row>
    <row r="233" spans="1:17" x14ac:dyDescent="0.25">
      <c r="A233" s="23" t="s">
        <v>49</v>
      </c>
      <c r="B233" s="22"/>
      <c r="C233" s="67" t="s">
        <v>48</v>
      </c>
      <c r="D233" s="67"/>
      <c r="E233" s="67"/>
      <c r="F233" s="67"/>
      <c r="G233" s="24">
        <v>10</v>
      </c>
      <c r="H233" s="25"/>
      <c r="J233" s="22"/>
    </row>
    <row r="234" spans="1:17" x14ac:dyDescent="0.25">
      <c r="A234" s="7" t="s">
        <v>50</v>
      </c>
      <c r="B234" s="21"/>
      <c r="C234" s="68"/>
      <c r="D234" s="68"/>
      <c r="E234" s="68"/>
      <c r="F234" s="26" t="s">
        <v>80</v>
      </c>
      <c r="G234" s="27">
        <f>ROUND(SUM(G233:G233), 0 )</f>
        <v>10</v>
      </c>
      <c r="H234" s="27" t="str">
        <f>IF(SUMPRODUCT(--(H233:H233&lt;&gt;""))&lt;&gt;0, ROUND(SUMIF(H233:H233,"",G233:G233) + SUM(H233:H233), 0 ), "")</f>
        <v/>
      </c>
      <c r="I234" s="28"/>
      <c r="J234" s="29">
        <f>IF(AND(G234= "",H234= ""), 0, ROUND(ROUND(I234, 2) * ROUND(IF(H234="",G234,H234),  0), 2))</f>
        <v>0</v>
      </c>
      <c r="K234" s="7"/>
      <c r="M234" s="30">
        <v>0.2</v>
      </c>
      <c r="Q234" s="7">
        <v>1527</v>
      </c>
    </row>
    <row r="235" spans="1:17" x14ac:dyDescent="0.25">
      <c r="A235" s="7">
        <v>9</v>
      </c>
      <c r="B235" s="21" t="s">
        <v>141</v>
      </c>
      <c r="C235" s="65" t="s">
        <v>82</v>
      </c>
      <c r="D235" s="66"/>
      <c r="E235" s="66"/>
      <c r="F235" s="66"/>
      <c r="G235" s="66"/>
      <c r="H235" s="66"/>
      <c r="I235" s="66"/>
      <c r="J235" s="22"/>
    </row>
    <row r="236" spans="1:17" hidden="1" x14ac:dyDescent="0.25">
      <c r="A236" s="7" t="s">
        <v>46</v>
      </c>
    </row>
    <row r="237" spans="1:17" ht="45" hidden="1" x14ac:dyDescent="0.25">
      <c r="A237" s="7" t="s">
        <v>47</v>
      </c>
    </row>
    <row r="238" spans="1:17" x14ac:dyDescent="0.25">
      <c r="A238" s="23" t="s">
        <v>49</v>
      </c>
      <c r="B238" s="22"/>
      <c r="C238" s="67" t="s">
        <v>48</v>
      </c>
      <c r="D238" s="67"/>
      <c r="E238" s="67"/>
      <c r="F238" s="67"/>
      <c r="G238" s="24">
        <v>1</v>
      </c>
      <c r="H238" s="25"/>
      <c r="J238" s="22"/>
    </row>
    <row r="239" spans="1:17" x14ac:dyDescent="0.25">
      <c r="A239" s="7" t="s">
        <v>50</v>
      </c>
      <c r="B239" s="21"/>
      <c r="C239" s="68"/>
      <c r="D239" s="68"/>
      <c r="E239" s="68"/>
      <c r="F239" s="26" t="s">
        <v>51</v>
      </c>
      <c r="G239" s="27">
        <f>ROUND(SUM(G238:G238), 0 )</f>
        <v>1</v>
      </c>
      <c r="H239" s="27" t="str">
        <f>IF(SUMPRODUCT(--(H238:H238&lt;&gt;""))&lt;&gt;0, ROUND(SUMIF(H238:H238,"",G238:G238) + SUM(H238:H238), 0 ), "")</f>
        <v/>
      </c>
      <c r="I239" s="28"/>
      <c r="J239" s="29">
        <f>IF(AND(G239= "",H239= ""), 0, ROUND(ROUND(I239, 2) * ROUND(IF(H239="",G239,H239),  0), 2))</f>
        <v>0</v>
      </c>
      <c r="K239" s="7"/>
      <c r="M239" s="30">
        <v>0.2</v>
      </c>
      <c r="Q239" s="7">
        <v>1527</v>
      </c>
    </row>
    <row r="240" spans="1:17" ht="33.75" customHeight="1" x14ac:dyDescent="0.25">
      <c r="A240" s="7">
        <v>5</v>
      </c>
      <c r="B240" s="16" t="s">
        <v>142</v>
      </c>
      <c r="C240" s="82" t="s">
        <v>143</v>
      </c>
      <c r="D240" s="82"/>
      <c r="E240" s="82"/>
      <c r="F240" s="34"/>
      <c r="G240" s="34"/>
      <c r="H240" s="34"/>
      <c r="I240" s="34"/>
      <c r="J240" s="35"/>
      <c r="K240" s="7"/>
    </row>
    <row r="241" spans="1:17" hidden="1" x14ac:dyDescent="0.25">
      <c r="A241" s="7" t="s">
        <v>137</v>
      </c>
    </row>
    <row r="242" spans="1:17" x14ac:dyDescent="0.25">
      <c r="A242" s="7">
        <v>9</v>
      </c>
      <c r="B242" s="21" t="s">
        <v>144</v>
      </c>
      <c r="C242" s="65" t="s">
        <v>145</v>
      </c>
      <c r="D242" s="66"/>
      <c r="E242" s="66"/>
      <c r="F242" s="66"/>
      <c r="G242" s="66"/>
      <c r="H242" s="66"/>
      <c r="I242" s="66"/>
      <c r="J242" s="22"/>
    </row>
    <row r="243" spans="1:17" hidden="1" x14ac:dyDescent="0.25">
      <c r="A243" s="7" t="s">
        <v>139</v>
      </c>
    </row>
    <row r="244" spans="1:17" hidden="1" x14ac:dyDescent="0.25">
      <c r="A244" s="7" t="s">
        <v>139</v>
      </c>
    </row>
    <row r="245" spans="1:17" hidden="1" x14ac:dyDescent="0.25">
      <c r="A245" s="7" t="s">
        <v>139</v>
      </c>
    </row>
    <row r="246" spans="1:17" hidden="1" x14ac:dyDescent="0.25">
      <c r="A246" s="7" t="s">
        <v>46</v>
      </c>
    </row>
    <row r="247" spans="1:17" ht="45" hidden="1" x14ac:dyDescent="0.25">
      <c r="A247" s="7" t="s">
        <v>47</v>
      </c>
    </row>
    <row r="248" spans="1:17" x14ac:dyDescent="0.25">
      <c r="A248" s="23" t="s">
        <v>49</v>
      </c>
      <c r="B248" s="22"/>
      <c r="C248" s="67" t="s">
        <v>48</v>
      </c>
      <c r="D248" s="67"/>
      <c r="E248" s="67"/>
      <c r="F248" s="67"/>
      <c r="G248" s="24">
        <v>1</v>
      </c>
      <c r="H248" s="25"/>
      <c r="J248" s="22"/>
    </row>
    <row r="249" spans="1:17" x14ac:dyDescent="0.25">
      <c r="A249" s="7" t="s">
        <v>50</v>
      </c>
      <c r="B249" s="21"/>
      <c r="C249" s="68"/>
      <c r="D249" s="68"/>
      <c r="E249" s="68"/>
      <c r="F249" s="26" t="s">
        <v>51</v>
      </c>
      <c r="G249" s="27">
        <f>ROUND(SUM(G248:G248), 0 )</f>
        <v>1</v>
      </c>
      <c r="H249" s="27" t="str">
        <f>IF(SUMPRODUCT(--(H248:H248&lt;&gt;""))&lt;&gt;0, ROUND(SUMIF(H248:H248,"",G248:G248) + SUM(H248:H248), 0 ), "")</f>
        <v/>
      </c>
      <c r="I249" s="28"/>
      <c r="J249" s="29">
        <f>IF(AND(G249= "",H249= ""), 0, ROUND(ROUND(I249, 2) * ROUND(IF(H249="",G249,H249),  0), 2))</f>
        <v>0</v>
      </c>
      <c r="K249" s="7"/>
      <c r="M249" s="30">
        <v>0.2</v>
      </c>
      <c r="Q249" s="7">
        <v>1527</v>
      </c>
    </row>
    <row r="250" spans="1:17" x14ac:dyDescent="0.25">
      <c r="A250" s="7">
        <v>9</v>
      </c>
      <c r="B250" s="21" t="s">
        <v>146</v>
      </c>
      <c r="C250" s="65" t="s">
        <v>147</v>
      </c>
      <c r="D250" s="66"/>
      <c r="E250" s="66"/>
      <c r="F250" s="66"/>
      <c r="G250" s="66"/>
      <c r="H250" s="66"/>
      <c r="I250" s="66"/>
      <c r="J250" s="22"/>
    </row>
    <row r="251" spans="1:17" hidden="1" x14ac:dyDescent="0.25">
      <c r="A251" s="7" t="s">
        <v>46</v>
      </c>
    </row>
    <row r="252" spans="1:17" ht="45" hidden="1" x14ac:dyDescent="0.25">
      <c r="A252" s="7" t="s">
        <v>47</v>
      </c>
    </row>
    <row r="253" spans="1:17" x14ac:dyDescent="0.25">
      <c r="A253" s="23" t="s">
        <v>49</v>
      </c>
      <c r="B253" s="22"/>
      <c r="C253" s="67" t="s">
        <v>48</v>
      </c>
      <c r="D253" s="67"/>
      <c r="E253" s="67"/>
      <c r="F253" s="67"/>
      <c r="G253" s="24">
        <v>10</v>
      </c>
      <c r="H253" s="25"/>
      <c r="J253" s="22"/>
    </row>
    <row r="254" spans="1:17" x14ac:dyDescent="0.25">
      <c r="A254" s="7" t="s">
        <v>50</v>
      </c>
      <c r="B254" s="21"/>
      <c r="C254" s="68"/>
      <c r="D254" s="68"/>
      <c r="E254" s="68"/>
      <c r="F254" s="26" t="s">
        <v>80</v>
      </c>
      <c r="G254" s="27">
        <f>ROUND(SUM(G253:G253), 0 )</f>
        <v>10</v>
      </c>
      <c r="H254" s="27" t="str">
        <f>IF(SUMPRODUCT(--(H253:H253&lt;&gt;""))&lt;&gt;0, ROUND(SUMIF(H253:H253,"",G253:G253) + SUM(H253:H253), 0 ), "")</f>
        <v/>
      </c>
      <c r="I254" s="28"/>
      <c r="J254" s="29">
        <f>IF(AND(G254= "",H254= ""), 0, ROUND(ROUND(I254, 2) * ROUND(IF(H254="",G254,H254),  0), 2))</f>
        <v>0</v>
      </c>
      <c r="K254" s="7"/>
      <c r="M254" s="30">
        <v>0.2</v>
      </c>
      <c r="Q254" s="7">
        <v>1527</v>
      </c>
    </row>
    <row r="255" spans="1:17" x14ac:dyDescent="0.25">
      <c r="A255" s="7">
        <v>9</v>
      </c>
      <c r="B255" s="21" t="s">
        <v>148</v>
      </c>
      <c r="C255" s="65" t="s">
        <v>149</v>
      </c>
      <c r="D255" s="66"/>
      <c r="E255" s="66"/>
      <c r="F255" s="66"/>
      <c r="G255" s="66"/>
      <c r="H255" s="66"/>
      <c r="I255" s="66"/>
      <c r="J255" s="22"/>
    </row>
    <row r="256" spans="1:17" hidden="1" x14ac:dyDescent="0.25">
      <c r="A256" s="7" t="s">
        <v>46</v>
      </c>
    </row>
    <row r="257" spans="1:17" ht="45" hidden="1" x14ac:dyDescent="0.25">
      <c r="A257" s="7" t="s">
        <v>53</v>
      </c>
    </row>
    <row r="258" spans="1:17" x14ac:dyDescent="0.25">
      <c r="A258" s="23" t="s">
        <v>55</v>
      </c>
      <c r="B258" s="22"/>
      <c r="C258" s="67" t="s">
        <v>54</v>
      </c>
      <c r="D258" s="67"/>
      <c r="E258" s="67"/>
      <c r="F258" s="67"/>
      <c r="G258" s="24">
        <v>8</v>
      </c>
      <c r="H258" s="25"/>
      <c r="J258" s="22"/>
    </row>
    <row r="259" spans="1:17" x14ac:dyDescent="0.25">
      <c r="A259" s="7" t="s">
        <v>50</v>
      </c>
      <c r="B259" s="21"/>
      <c r="C259" s="68"/>
      <c r="D259" s="68"/>
      <c r="E259" s="68"/>
      <c r="F259" s="26" t="s">
        <v>80</v>
      </c>
      <c r="G259" s="27">
        <f>ROUND(SUM(G258:G258), 0 )</f>
        <v>8</v>
      </c>
      <c r="H259" s="27" t="str">
        <f>IF(SUMPRODUCT(--(H258:H258&lt;&gt;""))&lt;&gt;0, ROUND(SUMIF(H258:H258,"",G258:G258) + SUM(H258:H258), 0 ), "")</f>
        <v/>
      </c>
      <c r="I259" s="28"/>
      <c r="J259" s="29">
        <f>IF(AND(G259= "",H259= ""), 0, ROUND(ROUND(I259, 2) * ROUND(IF(H259="",G259,H259),  0), 2))</f>
        <v>0</v>
      </c>
      <c r="K259" s="7"/>
      <c r="M259" s="30">
        <v>0.2</v>
      </c>
      <c r="Q259" s="7">
        <v>1318</v>
      </c>
    </row>
    <row r="260" spans="1:17" x14ac:dyDescent="0.25">
      <c r="A260" s="7">
        <v>9</v>
      </c>
      <c r="B260" s="21" t="s">
        <v>150</v>
      </c>
      <c r="C260" s="65" t="s">
        <v>151</v>
      </c>
      <c r="D260" s="66"/>
      <c r="E260" s="66"/>
      <c r="F260" s="66"/>
      <c r="G260" s="66"/>
      <c r="H260" s="66"/>
      <c r="I260" s="66"/>
      <c r="J260" s="22"/>
    </row>
    <row r="261" spans="1:17" hidden="1" x14ac:dyDescent="0.25">
      <c r="A261" s="7" t="s">
        <v>46</v>
      </c>
    </row>
    <row r="262" spans="1:17" ht="45" hidden="1" x14ac:dyDescent="0.25">
      <c r="A262" s="7" t="s">
        <v>53</v>
      </c>
    </row>
    <row r="263" spans="1:17" x14ac:dyDescent="0.25">
      <c r="A263" s="23" t="s">
        <v>55</v>
      </c>
      <c r="B263" s="22"/>
      <c r="C263" s="67" t="s">
        <v>54</v>
      </c>
      <c r="D263" s="67"/>
      <c r="E263" s="67"/>
      <c r="F263" s="67"/>
      <c r="G263" s="24">
        <v>1</v>
      </c>
      <c r="H263" s="25"/>
      <c r="J263" s="22"/>
    </row>
    <row r="264" spans="1:17" x14ac:dyDescent="0.25">
      <c r="A264" s="7" t="s">
        <v>50</v>
      </c>
      <c r="B264" s="21"/>
      <c r="C264" s="68"/>
      <c r="D264" s="68"/>
      <c r="E264" s="68"/>
      <c r="F264" s="26" t="s">
        <v>51</v>
      </c>
      <c r="G264" s="27">
        <f>ROUND(SUM(G263:G263), 0 )</f>
        <v>1</v>
      </c>
      <c r="H264" s="27" t="str">
        <f>IF(SUMPRODUCT(--(H263:H263&lt;&gt;""))&lt;&gt;0, ROUND(SUMIF(H263:H263,"",G263:G263) + SUM(H263:H263), 0 ), "")</f>
        <v/>
      </c>
      <c r="I264" s="28"/>
      <c r="J264" s="29">
        <f>IF(AND(G264= "",H264= ""), 0, ROUND(ROUND(I264, 2) * ROUND(IF(H264="",G264,H264),  0), 2))</f>
        <v>0</v>
      </c>
      <c r="K264" s="7"/>
      <c r="M264" s="30">
        <v>0.2</v>
      </c>
      <c r="Q264" s="7">
        <v>1318</v>
      </c>
    </row>
    <row r="265" spans="1:17" ht="33.75" customHeight="1" x14ac:dyDescent="0.25">
      <c r="A265" s="7">
        <v>5</v>
      </c>
      <c r="B265" s="16" t="s">
        <v>152</v>
      </c>
      <c r="C265" s="82" t="s">
        <v>153</v>
      </c>
      <c r="D265" s="82"/>
      <c r="E265" s="82"/>
      <c r="F265" s="34"/>
      <c r="G265" s="34"/>
      <c r="H265" s="34"/>
      <c r="I265" s="34"/>
      <c r="J265" s="35"/>
      <c r="K265" s="7"/>
    </row>
    <row r="266" spans="1:17" hidden="1" x14ac:dyDescent="0.25">
      <c r="A266" s="7" t="s">
        <v>137</v>
      </c>
    </row>
    <row r="267" spans="1:17" x14ac:dyDescent="0.25">
      <c r="A267" s="7">
        <v>9</v>
      </c>
      <c r="B267" s="21" t="s">
        <v>154</v>
      </c>
      <c r="C267" s="65" t="s">
        <v>155</v>
      </c>
      <c r="D267" s="66"/>
      <c r="E267" s="66"/>
      <c r="F267" s="66"/>
      <c r="G267" s="66"/>
      <c r="H267" s="66"/>
      <c r="I267" s="66"/>
      <c r="J267" s="22"/>
    </row>
    <row r="268" spans="1:17" hidden="1" x14ac:dyDescent="0.25">
      <c r="A268" s="7" t="s">
        <v>139</v>
      </c>
    </row>
    <row r="269" spans="1:17" hidden="1" x14ac:dyDescent="0.25">
      <c r="A269" s="7" t="s">
        <v>46</v>
      </c>
    </row>
    <row r="270" spans="1:17" ht="45" hidden="1" x14ac:dyDescent="0.25">
      <c r="A270" s="7" t="s">
        <v>47</v>
      </c>
    </row>
    <row r="271" spans="1:17" x14ac:dyDescent="0.25">
      <c r="A271" s="23" t="s">
        <v>49</v>
      </c>
      <c r="B271" s="22"/>
      <c r="C271" s="67" t="s">
        <v>48</v>
      </c>
      <c r="D271" s="67"/>
      <c r="E271" s="67"/>
      <c r="F271" s="67"/>
      <c r="G271" s="24">
        <v>1</v>
      </c>
      <c r="H271" s="25"/>
      <c r="J271" s="22"/>
    </row>
    <row r="272" spans="1:17" x14ac:dyDescent="0.25">
      <c r="A272" s="7" t="s">
        <v>50</v>
      </c>
      <c r="B272" s="21"/>
      <c r="C272" s="68"/>
      <c r="D272" s="68"/>
      <c r="E272" s="68"/>
      <c r="F272" s="26" t="s">
        <v>51</v>
      </c>
      <c r="G272" s="27">
        <f>ROUND(SUM(G271:G271), 0 )</f>
        <v>1</v>
      </c>
      <c r="H272" s="27" t="str">
        <f>IF(SUMPRODUCT(--(H271:H271&lt;&gt;""))&lt;&gt;0, ROUND(SUMIF(H271:H271,"",G271:G271) + SUM(H271:H271), 0 ), "")</f>
        <v/>
      </c>
      <c r="I272" s="28"/>
      <c r="J272" s="29">
        <f>IF(AND(G272= "",H272= ""), 0, ROUND(ROUND(I272, 2) * ROUND(IF(H272="",G272,H272),  0), 2))</f>
        <v>0</v>
      </c>
      <c r="K272" s="7"/>
      <c r="M272" s="30">
        <v>0.2</v>
      </c>
      <c r="Q272" s="7">
        <v>1527</v>
      </c>
    </row>
    <row r="273" spans="1:17" x14ac:dyDescent="0.25">
      <c r="A273" s="7">
        <v>9</v>
      </c>
      <c r="B273" s="21" t="s">
        <v>156</v>
      </c>
      <c r="C273" s="65" t="s">
        <v>147</v>
      </c>
      <c r="D273" s="66"/>
      <c r="E273" s="66"/>
      <c r="F273" s="66"/>
      <c r="G273" s="66"/>
      <c r="H273" s="66"/>
      <c r="I273" s="66"/>
      <c r="J273" s="22"/>
    </row>
    <row r="274" spans="1:17" hidden="1" x14ac:dyDescent="0.25">
      <c r="A274" s="7" t="s">
        <v>46</v>
      </c>
    </row>
    <row r="275" spans="1:17" ht="45" hidden="1" x14ac:dyDescent="0.25">
      <c r="A275" s="7" t="s">
        <v>47</v>
      </c>
    </row>
    <row r="276" spans="1:17" x14ac:dyDescent="0.25">
      <c r="A276" s="23" t="s">
        <v>49</v>
      </c>
      <c r="B276" s="22"/>
      <c r="C276" s="67" t="s">
        <v>48</v>
      </c>
      <c r="D276" s="67"/>
      <c r="E276" s="67"/>
      <c r="F276" s="67"/>
      <c r="G276" s="24">
        <v>10</v>
      </c>
      <c r="H276" s="25"/>
      <c r="J276" s="22"/>
    </row>
    <row r="277" spans="1:17" x14ac:dyDescent="0.25">
      <c r="A277" s="7" t="s">
        <v>50</v>
      </c>
      <c r="B277" s="21"/>
      <c r="C277" s="68"/>
      <c r="D277" s="68"/>
      <c r="E277" s="68"/>
      <c r="F277" s="26" t="s">
        <v>80</v>
      </c>
      <c r="G277" s="27">
        <f>ROUND(SUM(G276:G276), 0 )</f>
        <v>10</v>
      </c>
      <c r="H277" s="27" t="str">
        <f>IF(SUMPRODUCT(--(H276:H276&lt;&gt;""))&lt;&gt;0, ROUND(SUMIF(H276:H276,"",G276:G276) + SUM(H276:H276), 0 ), "")</f>
        <v/>
      </c>
      <c r="I277" s="28"/>
      <c r="J277" s="29">
        <f>IF(AND(G277= "",H277= ""), 0, ROUND(ROUND(I277, 2) * ROUND(IF(H277="",G277,H277),  0), 2))</f>
        <v>0</v>
      </c>
      <c r="K277" s="7"/>
      <c r="M277" s="30">
        <v>0.2</v>
      </c>
      <c r="Q277" s="7">
        <v>1527</v>
      </c>
    </row>
    <row r="278" spans="1:17" x14ac:dyDescent="0.25">
      <c r="A278" s="7">
        <v>9</v>
      </c>
      <c r="B278" s="21" t="s">
        <v>157</v>
      </c>
      <c r="C278" s="65" t="s">
        <v>149</v>
      </c>
      <c r="D278" s="66"/>
      <c r="E278" s="66"/>
      <c r="F278" s="66"/>
      <c r="G278" s="66"/>
      <c r="H278" s="66"/>
      <c r="I278" s="66"/>
      <c r="J278" s="22"/>
    </row>
    <row r="279" spans="1:17" hidden="1" x14ac:dyDescent="0.25">
      <c r="A279" s="7" t="s">
        <v>46</v>
      </c>
    </row>
    <row r="280" spans="1:17" ht="45" hidden="1" x14ac:dyDescent="0.25">
      <c r="A280" s="7" t="s">
        <v>53</v>
      </c>
    </row>
    <row r="281" spans="1:17" x14ac:dyDescent="0.25">
      <c r="A281" s="23" t="s">
        <v>55</v>
      </c>
      <c r="B281" s="22"/>
      <c r="C281" s="67" t="s">
        <v>54</v>
      </c>
      <c r="D281" s="67"/>
      <c r="E281" s="67"/>
      <c r="F281" s="67"/>
      <c r="G281" s="24">
        <v>8</v>
      </c>
      <c r="H281" s="25"/>
      <c r="J281" s="22"/>
    </row>
    <row r="282" spans="1:17" x14ac:dyDescent="0.25">
      <c r="A282" s="7" t="s">
        <v>50</v>
      </c>
      <c r="B282" s="21"/>
      <c r="C282" s="68"/>
      <c r="D282" s="68"/>
      <c r="E282" s="68"/>
      <c r="F282" s="26" t="s">
        <v>80</v>
      </c>
      <c r="G282" s="27">
        <f>ROUND(SUM(G281:G281), 0 )</f>
        <v>8</v>
      </c>
      <c r="H282" s="27" t="str">
        <f>IF(SUMPRODUCT(--(H281:H281&lt;&gt;""))&lt;&gt;0, ROUND(SUMIF(H281:H281,"",G281:G281) + SUM(H281:H281), 0 ), "")</f>
        <v/>
      </c>
      <c r="I282" s="28"/>
      <c r="J282" s="29">
        <f>IF(AND(G282= "",H282= ""), 0, ROUND(ROUND(I282, 2) * ROUND(IF(H282="",G282,H282),  0), 2))</f>
        <v>0</v>
      </c>
      <c r="K282" s="7"/>
      <c r="M282" s="30">
        <v>0.2</v>
      </c>
      <c r="Q282" s="7">
        <v>1318</v>
      </c>
    </row>
    <row r="283" spans="1:17" x14ac:dyDescent="0.25">
      <c r="A283" s="7">
        <v>9</v>
      </c>
      <c r="B283" s="21" t="s">
        <v>158</v>
      </c>
      <c r="C283" s="65" t="s">
        <v>159</v>
      </c>
      <c r="D283" s="66"/>
      <c r="E283" s="66"/>
      <c r="F283" s="66"/>
      <c r="G283" s="66"/>
      <c r="H283" s="66"/>
      <c r="I283" s="66"/>
      <c r="J283" s="22"/>
    </row>
    <row r="284" spans="1:17" hidden="1" x14ac:dyDescent="0.25">
      <c r="A284" s="7" t="s">
        <v>46</v>
      </c>
    </row>
    <row r="285" spans="1:17" ht="45" hidden="1" x14ac:dyDescent="0.25">
      <c r="A285" s="7" t="s">
        <v>53</v>
      </c>
    </row>
    <row r="286" spans="1:17" x14ac:dyDescent="0.25">
      <c r="A286" s="23" t="s">
        <v>55</v>
      </c>
      <c r="B286" s="22"/>
      <c r="C286" s="67" t="s">
        <v>54</v>
      </c>
      <c r="D286" s="67"/>
      <c r="E286" s="67"/>
      <c r="F286" s="67"/>
      <c r="G286" s="24">
        <v>1</v>
      </c>
      <c r="H286" s="25"/>
      <c r="J286" s="22"/>
    </row>
    <row r="287" spans="1:17" x14ac:dyDescent="0.25">
      <c r="A287" s="7" t="s">
        <v>50</v>
      </c>
      <c r="B287" s="21"/>
      <c r="C287" s="68"/>
      <c r="D287" s="68"/>
      <c r="E287" s="68"/>
      <c r="F287" s="26" t="s">
        <v>51</v>
      </c>
      <c r="G287" s="27">
        <f>ROUND(SUM(G286:G286), 0 )</f>
        <v>1</v>
      </c>
      <c r="H287" s="27" t="str">
        <f>IF(SUMPRODUCT(--(H286:H286&lt;&gt;""))&lt;&gt;0, ROUND(SUMIF(H286:H286,"",G286:G286) + SUM(H286:H286), 0 ), "")</f>
        <v/>
      </c>
      <c r="I287" s="28"/>
      <c r="J287" s="29">
        <f>IF(AND(G287= "",H287= ""), 0, ROUND(ROUND(I287, 2) * ROUND(IF(H287="",G287,H287),  0), 2))</f>
        <v>0</v>
      </c>
      <c r="K287" s="7"/>
      <c r="M287" s="30">
        <v>0.2</v>
      </c>
      <c r="Q287" s="7">
        <v>1318</v>
      </c>
    </row>
    <row r="288" spans="1:17" hidden="1" x14ac:dyDescent="0.25">
      <c r="A288" s="7" t="s">
        <v>56</v>
      </c>
    </row>
    <row r="289" spans="1:17" ht="36" customHeight="1" x14ac:dyDescent="0.25">
      <c r="A289" s="7">
        <v>4</v>
      </c>
      <c r="B289" s="16" t="s">
        <v>160</v>
      </c>
      <c r="C289" s="64" t="s">
        <v>161</v>
      </c>
      <c r="D289" s="64"/>
      <c r="E289" s="64"/>
      <c r="F289" s="19"/>
      <c r="G289" s="19"/>
      <c r="H289" s="19"/>
      <c r="I289" s="19"/>
      <c r="J289" s="20"/>
      <c r="K289" s="7"/>
    </row>
    <row r="290" spans="1:17" hidden="1" x14ac:dyDescent="0.25">
      <c r="A290" s="7" t="s">
        <v>43</v>
      </c>
    </row>
    <row r="291" spans="1:17" x14ac:dyDescent="0.25">
      <c r="A291" s="7">
        <v>9</v>
      </c>
      <c r="B291" s="21" t="s">
        <v>162</v>
      </c>
      <c r="C291" s="65" t="s">
        <v>92</v>
      </c>
      <c r="D291" s="66"/>
      <c r="E291" s="66"/>
      <c r="F291" s="66"/>
      <c r="G291" s="66"/>
      <c r="H291" s="66"/>
      <c r="I291" s="66"/>
      <c r="J291" s="22"/>
    </row>
    <row r="292" spans="1:17" hidden="1" x14ac:dyDescent="0.25">
      <c r="A292" s="7" t="s">
        <v>46</v>
      </c>
    </row>
    <row r="293" spans="1:17" ht="45" hidden="1" x14ac:dyDescent="0.25">
      <c r="A293" s="7" t="s">
        <v>47</v>
      </c>
    </row>
    <row r="294" spans="1:17" x14ac:dyDescent="0.25">
      <c r="A294" s="23" t="s">
        <v>49</v>
      </c>
      <c r="B294" s="22"/>
      <c r="C294" s="67" t="s">
        <v>48</v>
      </c>
      <c r="D294" s="67"/>
      <c r="E294" s="67"/>
      <c r="F294" s="67"/>
      <c r="G294" s="24">
        <v>1</v>
      </c>
      <c r="H294" s="25"/>
      <c r="J294" s="22"/>
    </row>
    <row r="295" spans="1:17" x14ac:dyDescent="0.25">
      <c r="A295" s="7" t="s">
        <v>50</v>
      </c>
      <c r="B295" s="21"/>
      <c r="C295" s="68"/>
      <c r="D295" s="68"/>
      <c r="E295" s="68"/>
      <c r="F295" s="26" t="s">
        <v>51</v>
      </c>
      <c r="G295" s="27">
        <f>ROUND(SUM(G294:G294), 0 )</f>
        <v>1</v>
      </c>
      <c r="H295" s="27" t="str">
        <f>IF(SUMPRODUCT(--(H294:H294&lt;&gt;""))&lt;&gt;0, ROUND(SUMIF(H294:H294,"",G294:G294) + SUM(H294:H294), 0 ), "")</f>
        <v/>
      </c>
      <c r="I295" s="28"/>
      <c r="J295" s="29">
        <f>IF(AND(G295= "",H295= ""), 0, ROUND(ROUND(I295, 2) * ROUND(IF(H295="",G295,H295),  0), 2))</f>
        <v>0</v>
      </c>
      <c r="K295" s="7"/>
      <c r="M295" s="30">
        <v>0.2</v>
      </c>
      <c r="Q295" s="7">
        <v>1527</v>
      </c>
    </row>
    <row r="296" spans="1:17" x14ac:dyDescent="0.25">
      <c r="A296" s="7">
        <v>9</v>
      </c>
      <c r="B296" s="21" t="s">
        <v>163</v>
      </c>
      <c r="C296" s="65" t="s">
        <v>147</v>
      </c>
      <c r="D296" s="66"/>
      <c r="E296" s="66"/>
      <c r="F296" s="66"/>
      <c r="G296" s="66"/>
      <c r="H296" s="66"/>
      <c r="I296" s="66"/>
      <c r="J296" s="22"/>
    </row>
    <row r="297" spans="1:17" hidden="1" x14ac:dyDescent="0.25">
      <c r="A297" s="7" t="s">
        <v>46</v>
      </c>
    </row>
    <row r="298" spans="1:17" ht="45" hidden="1" x14ac:dyDescent="0.25">
      <c r="A298" s="7" t="s">
        <v>47</v>
      </c>
    </row>
    <row r="299" spans="1:17" x14ac:dyDescent="0.25">
      <c r="A299" s="23" t="s">
        <v>49</v>
      </c>
      <c r="B299" s="22"/>
      <c r="C299" s="67" t="s">
        <v>48</v>
      </c>
      <c r="D299" s="67"/>
      <c r="E299" s="67"/>
      <c r="F299" s="67"/>
      <c r="G299" s="24">
        <v>10</v>
      </c>
      <c r="H299" s="25"/>
      <c r="J299" s="22"/>
    </row>
    <row r="300" spans="1:17" x14ac:dyDescent="0.25">
      <c r="A300" s="7" t="s">
        <v>50</v>
      </c>
      <c r="B300" s="21"/>
      <c r="C300" s="68"/>
      <c r="D300" s="68"/>
      <c r="E300" s="68"/>
      <c r="F300" s="26" t="s">
        <v>80</v>
      </c>
      <c r="G300" s="27">
        <f>ROUND(SUM(G299:G299), 0 )</f>
        <v>10</v>
      </c>
      <c r="H300" s="27" t="str">
        <f>IF(SUMPRODUCT(--(H299:H299&lt;&gt;""))&lt;&gt;0, ROUND(SUMIF(H299:H299,"",G299:G299) + SUM(H299:H299), 0 ), "")</f>
        <v/>
      </c>
      <c r="I300" s="28"/>
      <c r="J300" s="29">
        <f>IF(AND(G300= "",H300= ""), 0, ROUND(ROUND(I300, 2) * ROUND(IF(H300="",G300,H300),  0), 2))</f>
        <v>0</v>
      </c>
      <c r="K300" s="7"/>
      <c r="M300" s="30">
        <v>0.2</v>
      </c>
      <c r="Q300" s="7">
        <v>1527</v>
      </c>
    </row>
    <row r="301" spans="1:17" x14ac:dyDescent="0.25">
      <c r="A301" s="7">
        <v>9</v>
      </c>
      <c r="B301" s="21" t="s">
        <v>164</v>
      </c>
      <c r="C301" s="65" t="s">
        <v>149</v>
      </c>
      <c r="D301" s="66"/>
      <c r="E301" s="66"/>
      <c r="F301" s="66"/>
      <c r="G301" s="66"/>
      <c r="H301" s="66"/>
      <c r="I301" s="66"/>
      <c r="J301" s="22"/>
    </row>
    <row r="302" spans="1:17" hidden="1" x14ac:dyDescent="0.25">
      <c r="A302" s="7" t="s">
        <v>46</v>
      </c>
    </row>
    <row r="303" spans="1:17" ht="45" hidden="1" x14ac:dyDescent="0.25">
      <c r="A303" s="7" t="s">
        <v>53</v>
      </c>
    </row>
    <row r="304" spans="1:17" x14ac:dyDescent="0.25">
      <c r="A304" s="23" t="s">
        <v>55</v>
      </c>
      <c r="B304" s="22"/>
      <c r="C304" s="67" t="s">
        <v>54</v>
      </c>
      <c r="D304" s="67"/>
      <c r="E304" s="67"/>
      <c r="F304" s="67"/>
      <c r="G304" s="24">
        <v>8</v>
      </c>
      <c r="H304" s="25"/>
      <c r="J304" s="22"/>
    </row>
    <row r="305" spans="1:17" x14ac:dyDescent="0.25">
      <c r="A305" s="7" t="s">
        <v>50</v>
      </c>
      <c r="B305" s="21"/>
      <c r="C305" s="68"/>
      <c r="D305" s="68"/>
      <c r="E305" s="68"/>
      <c r="F305" s="26" t="s">
        <v>80</v>
      </c>
      <c r="G305" s="27">
        <f>ROUND(SUM(G304:G304), 0 )</f>
        <v>8</v>
      </c>
      <c r="H305" s="27" t="str">
        <f>IF(SUMPRODUCT(--(H304:H304&lt;&gt;""))&lt;&gt;0, ROUND(SUMIF(H304:H304,"",G304:G304) + SUM(H304:H304), 0 ), "")</f>
        <v/>
      </c>
      <c r="I305" s="28"/>
      <c r="J305" s="29">
        <f>IF(AND(G305= "",H305= ""), 0, ROUND(ROUND(I305, 2) * ROUND(IF(H305="",G305,H305),  0), 2))</f>
        <v>0</v>
      </c>
      <c r="K305" s="7"/>
      <c r="M305" s="30">
        <v>0.2</v>
      </c>
      <c r="Q305" s="7">
        <v>1318</v>
      </c>
    </row>
    <row r="306" spans="1:17" x14ac:dyDescent="0.25">
      <c r="A306" s="7">
        <v>9</v>
      </c>
      <c r="B306" s="21" t="s">
        <v>165</v>
      </c>
      <c r="C306" s="65" t="s">
        <v>166</v>
      </c>
      <c r="D306" s="66"/>
      <c r="E306" s="66"/>
      <c r="F306" s="66"/>
      <c r="G306" s="66"/>
      <c r="H306" s="66"/>
      <c r="I306" s="66"/>
      <c r="J306" s="22"/>
    </row>
    <row r="307" spans="1:17" hidden="1" x14ac:dyDescent="0.25">
      <c r="A307" s="7" t="s">
        <v>46</v>
      </c>
    </row>
    <row r="308" spans="1:17" ht="45" hidden="1" x14ac:dyDescent="0.25">
      <c r="A308" s="7" t="s">
        <v>53</v>
      </c>
    </row>
    <row r="309" spans="1:17" x14ac:dyDescent="0.25">
      <c r="A309" s="23" t="s">
        <v>55</v>
      </c>
      <c r="B309" s="22"/>
      <c r="C309" s="67" t="s">
        <v>54</v>
      </c>
      <c r="D309" s="67"/>
      <c r="E309" s="67"/>
      <c r="F309" s="67"/>
      <c r="G309" s="24">
        <v>1</v>
      </c>
      <c r="H309" s="25"/>
      <c r="J309" s="22"/>
    </row>
    <row r="310" spans="1:17" x14ac:dyDescent="0.25">
      <c r="A310" s="7" t="s">
        <v>50</v>
      </c>
      <c r="B310" s="21"/>
      <c r="C310" s="68"/>
      <c r="D310" s="68"/>
      <c r="E310" s="68"/>
      <c r="F310" s="26" t="s">
        <v>51</v>
      </c>
      <c r="G310" s="27">
        <f>ROUND(SUM(G309:G309), 0 )</f>
        <v>1</v>
      </c>
      <c r="H310" s="27" t="str">
        <f>IF(SUMPRODUCT(--(H309:H309&lt;&gt;""))&lt;&gt;0, ROUND(SUMIF(H309:H309,"",G309:G309) + SUM(H309:H309), 0 ), "")</f>
        <v/>
      </c>
      <c r="I310" s="28"/>
      <c r="J310" s="29">
        <f>IF(AND(G310= "",H310= ""), 0, ROUND(ROUND(I310, 2) * ROUND(IF(H310="",G310,H310),  0), 2))</f>
        <v>0</v>
      </c>
      <c r="K310" s="7"/>
      <c r="M310" s="30">
        <v>0.2</v>
      </c>
      <c r="Q310" s="7">
        <v>1318</v>
      </c>
    </row>
    <row r="311" spans="1:17" hidden="1" x14ac:dyDescent="0.25">
      <c r="A311" s="7" t="s">
        <v>56</v>
      </c>
    </row>
    <row r="312" spans="1:17" ht="52.15" customHeight="1" x14ac:dyDescent="0.25">
      <c r="A312" s="7">
        <v>4</v>
      </c>
      <c r="B312" s="16" t="s">
        <v>167</v>
      </c>
      <c r="C312" s="64" t="s">
        <v>168</v>
      </c>
      <c r="D312" s="64"/>
      <c r="E312" s="64"/>
      <c r="F312" s="19"/>
      <c r="G312" s="19"/>
      <c r="H312" s="19"/>
      <c r="I312" s="19"/>
      <c r="J312" s="20"/>
      <c r="K312" s="7"/>
    </row>
    <row r="313" spans="1:17" hidden="1" x14ac:dyDescent="0.25">
      <c r="A313" s="7" t="s">
        <v>43</v>
      </c>
    </row>
    <row r="314" spans="1:17" ht="33.75" customHeight="1" x14ac:dyDescent="0.25">
      <c r="A314" s="7">
        <v>5</v>
      </c>
      <c r="B314" s="16" t="s">
        <v>169</v>
      </c>
      <c r="C314" s="82" t="s">
        <v>170</v>
      </c>
      <c r="D314" s="82"/>
      <c r="E314" s="82"/>
      <c r="F314" s="34"/>
      <c r="G314" s="34"/>
      <c r="H314" s="34"/>
      <c r="I314" s="34"/>
      <c r="J314" s="35"/>
      <c r="K314" s="7"/>
    </row>
    <row r="315" spans="1:17" x14ac:dyDescent="0.25">
      <c r="A315" s="7">
        <v>9</v>
      </c>
      <c r="B315" s="21" t="s">
        <v>171</v>
      </c>
      <c r="C315" s="65" t="s">
        <v>92</v>
      </c>
      <c r="D315" s="66"/>
      <c r="E315" s="66"/>
      <c r="F315" s="66"/>
      <c r="G315" s="66"/>
      <c r="H315" s="66"/>
      <c r="I315" s="66"/>
      <c r="J315" s="22"/>
    </row>
    <row r="316" spans="1:17" hidden="1" x14ac:dyDescent="0.25">
      <c r="A316" s="7" t="s">
        <v>46</v>
      </c>
    </row>
    <row r="317" spans="1:17" ht="45" hidden="1" x14ac:dyDescent="0.25">
      <c r="A317" s="7" t="s">
        <v>47</v>
      </c>
    </row>
    <row r="318" spans="1:17" x14ac:dyDescent="0.25">
      <c r="A318" s="23" t="s">
        <v>49</v>
      </c>
      <c r="B318" s="22"/>
      <c r="C318" s="67" t="s">
        <v>48</v>
      </c>
      <c r="D318" s="67"/>
      <c r="E318" s="67"/>
      <c r="F318" s="67"/>
      <c r="G318" s="24">
        <v>1</v>
      </c>
      <c r="H318" s="25"/>
      <c r="J318" s="22"/>
    </row>
    <row r="319" spans="1:17" x14ac:dyDescent="0.25">
      <c r="A319" s="7" t="s">
        <v>50</v>
      </c>
      <c r="B319" s="21"/>
      <c r="C319" s="68"/>
      <c r="D319" s="68"/>
      <c r="E319" s="68"/>
      <c r="F319" s="26" t="s">
        <v>51</v>
      </c>
      <c r="G319" s="27">
        <f>ROUND(SUM(G318:G318), 0 )</f>
        <v>1</v>
      </c>
      <c r="H319" s="27" t="str">
        <f>IF(SUMPRODUCT(--(H318:H318&lt;&gt;""))&lt;&gt;0, ROUND(SUMIF(H318:H318,"",G318:G318) + SUM(H318:H318), 0 ), "")</f>
        <v/>
      </c>
      <c r="I319" s="28"/>
      <c r="J319" s="29">
        <f>IF(AND(G319= "",H319= ""), 0, ROUND(ROUND(I319, 2) * ROUND(IF(H319="",G319,H319),  0), 2))</f>
        <v>0</v>
      </c>
      <c r="K319" s="7"/>
      <c r="M319" s="30">
        <v>0.2</v>
      </c>
      <c r="Q319" s="7">
        <v>1527</v>
      </c>
    </row>
    <row r="320" spans="1:17" x14ac:dyDescent="0.25">
      <c r="A320" s="7">
        <v>9</v>
      </c>
      <c r="B320" s="21" t="s">
        <v>172</v>
      </c>
      <c r="C320" s="65" t="s">
        <v>147</v>
      </c>
      <c r="D320" s="66"/>
      <c r="E320" s="66"/>
      <c r="F320" s="66"/>
      <c r="G320" s="66"/>
      <c r="H320" s="66"/>
      <c r="I320" s="66"/>
      <c r="J320" s="22"/>
    </row>
    <row r="321" spans="1:17" hidden="1" x14ac:dyDescent="0.25">
      <c r="A321" s="7" t="s">
        <v>46</v>
      </c>
    </row>
    <row r="322" spans="1:17" ht="45" hidden="1" x14ac:dyDescent="0.25">
      <c r="A322" s="7" t="s">
        <v>47</v>
      </c>
    </row>
    <row r="323" spans="1:17" x14ac:dyDescent="0.25">
      <c r="A323" s="23" t="s">
        <v>49</v>
      </c>
      <c r="B323" s="22"/>
      <c r="C323" s="67" t="s">
        <v>48</v>
      </c>
      <c r="D323" s="67"/>
      <c r="E323" s="67"/>
      <c r="F323" s="67"/>
      <c r="G323" s="24">
        <v>10</v>
      </c>
      <c r="H323" s="25"/>
      <c r="J323" s="22"/>
    </row>
    <row r="324" spans="1:17" x14ac:dyDescent="0.25">
      <c r="A324" s="7" t="s">
        <v>50</v>
      </c>
      <c r="B324" s="21"/>
      <c r="C324" s="68"/>
      <c r="D324" s="68"/>
      <c r="E324" s="68"/>
      <c r="F324" s="26" t="s">
        <v>80</v>
      </c>
      <c r="G324" s="27">
        <f>ROUND(SUM(G323:G323), 0 )</f>
        <v>10</v>
      </c>
      <c r="H324" s="27" t="str">
        <f>IF(SUMPRODUCT(--(H323:H323&lt;&gt;""))&lt;&gt;0, ROUND(SUMIF(H323:H323,"",G323:G323) + SUM(H323:H323), 0 ), "")</f>
        <v/>
      </c>
      <c r="I324" s="28"/>
      <c r="J324" s="29">
        <f>IF(AND(G324= "",H324= ""), 0, ROUND(ROUND(I324, 2) * ROUND(IF(H324="",G324,H324),  0), 2))</f>
        <v>0</v>
      </c>
      <c r="K324" s="7"/>
      <c r="M324" s="30">
        <v>0.2</v>
      </c>
      <c r="Q324" s="7">
        <v>1527</v>
      </c>
    </row>
    <row r="325" spans="1:17" x14ac:dyDescent="0.25">
      <c r="A325" s="7">
        <v>9</v>
      </c>
      <c r="B325" s="21" t="s">
        <v>173</v>
      </c>
      <c r="C325" s="65" t="s">
        <v>166</v>
      </c>
      <c r="D325" s="66"/>
      <c r="E325" s="66"/>
      <c r="F325" s="66"/>
      <c r="G325" s="66"/>
      <c r="H325" s="66"/>
      <c r="I325" s="66"/>
      <c r="J325" s="22"/>
    </row>
    <row r="326" spans="1:17" hidden="1" x14ac:dyDescent="0.25">
      <c r="A326" s="7" t="s">
        <v>46</v>
      </c>
    </row>
    <row r="327" spans="1:17" ht="45" hidden="1" x14ac:dyDescent="0.25">
      <c r="A327" s="7" t="s">
        <v>53</v>
      </c>
    </row>
    <row r="328" spans="1:17" x14ac:dyDescent="0.25">
      <c r="A328" s="23" t="s">
        <v>55</v>
      </c>
      <c r="B328" s="22"/>
      <c r="C328" s="67" t="s">
        <v>54</v>
      </c>
      <c r="D328" s="67"/>
      <c r="E328" s="67"/>
      <c r="F328" s="67"/>
      <c r="G328" s="24">
        <v>1</v>
      </c>
      <c r="H328" s="25"/>
      <c r="J328" s="22"/>
    </row>
    <row r="329" spans="1:17" x14ac:dyDescent="0.25">
      <c r="A329" s="7" t="s">
        <v>50</v>
      </c>
      <c r="B329" s="21"/>
      <c r="C329" s="68"/>
      <c r="D329" s="68"/>
      <c r="E329" s="68"/>
      <c r="F329" s="26" t="s">
        <v>51</v>
      </c>
      <c r="G329" s="27">
        <f>ROUND(SUM(G328:G328), 0 )</f>
        <v>1</v>
      </c>
      <c r="H329" s="27" t="str">
        <f>IF(SUMPRODUCT(--(H328:H328&lt;&gt;""))&lt;&gt;0, ROUND(SUMIF(H328:H328,"",G328:G328) + SUM(H328:H328), 0 ), "")</f>
        <v/>
      </c>
      <c r="I329" s="28"/>
      <c r="J329" s="29">
        <f>IF(AND(G329= "",H329= ""), 0, ROUND(ROUND(I329, 2) * ROUND(IF(H329="",G329,H329),  0), 2))</f>
        <v>0</v>
      </c>
      <c r="K329" s="7"/>
      <c r="M329" s="30">
        <v>0.2</v>
      </c>
      <c r="Q329" s="7">
        <v>1318</v>
      </c>
    </row>
    <row r="330" spans="1:17" hidden="1" x14ac:dyDescent="0.25">
      <c r="A330" s="7" t="s">
        <v>137</v>
      </c>
    </row>
    <row r="331" spans="1:17" ht="33.75" customHeight="1" x14ac:dyDescent="0.25">
      <c r="A331" s="7">
        <v>5</v>
      </c>
      <c r="B331" s="16" t="s">
        <v>174</v>
      </c>
      <c r="C331" s="82" t="s">
        <v>175</v>
      </c>
      <c r="D331" s="82"/>
      <c r="E331" s="82"/>
      <c r="F331" s="34"/>
      <c r="G331" s="34"/>
      <c r="H331" s="34"/>
      <c r="I331" s="34"/>
      <c r="J331" s="35"/>
      <c r="K331" s="7"/>
    </row>
    <row r="332" spans="1:17" x14ac:dyDescent="0.25">
      <c r="A332" s="7">
        <v>9</v>
      </c>
      <c r="B332" s="21" t="s">
        <v>176</v>
      </c>
      <c r="C332" s="65" t="s">
        <v>145</v>
      </c>
      <c r="D332" s="66"/>
      <c r="E332" s="66"/>
      <c r="F332" s="66"/>
      <c r="G332" s="66"/>
      <c r="H332" s="66"/>
      <c r="I332" s="66"/>
      <c r="J332" s="22"/>
    </row>
    <row r="333" spans="1:17" hidden="1" x14ac:dyDescent="0.25">
      <c r="A333" s="7" t="s">
        <v>46</v>
      </c>
    </row>
    <row r="334" spans="1:17" ht="45" hidden="1" x14ac:dyDescent="0.25">
      <c r="A334" s="7" t="s">
        <v>47</v>
      </c>
    </row>
    <row r="335" spans="1:17" x14ac:dyDescent="0.25">
      <c r="A335" s="23" t="s">
        <v>49</v>
      </c>
      <c r="B335" s="22"/>
      <c r="C335" s="67" t="s">
        <v>48</v>
      </c>
      <c r="D335" s="67"/>
      <c r="E335" s="67"/>
      <c r="F335" s="67"/>
      <c r="G335" s="24">
        <v>1</v>
      </c>
      <c r="H335" s="25"/>
      <c r="J335" s="22"/>
    </row>
    <row r="336" spans="1:17" x14ac:dyDescent="0.25">
      <c r="A336" s="7" t="s">
        <v>50</v>
      </c>
      <c r="B336" s="21"/>
      <c r="C336" s="68"/>
      <c r="D336" s="68"/>
      <c r="E336" s="68"/>
      <c r="F336" s="26" t="s">
        <v>51</v>
      </c>
      <c r="G336" s="27">
        <f>ROUND(SUM(G335:G335), 0 )</f>
        <v>1</v>
      </c>
      <c r="H336" s="27" t="str">
        <f>IF(SUMPRODUCT(--(H335:H335&lt;&gt;""))&lt;&gt;0, ROUND(SUMIF(H335:H335,"",G335:G335) + SUM(H335:H335), 0 ), "")</f>
        <v/>
      </c>
      <c r="I336" s="28"/>
      <c r="J336" s="29">
        <f>IF(AND(G336= "",H336= ""), 0, ROUND(ROUND(I336, 2) * ROUND(IF(H336="",G336,H336),  0), 2))</f>
        <v>0</v>
      </c>
      <c r="K336" s="7"/>
      <c r="M336" s="30">
        <v>0.2</v>
      </c>
      <c r="Q336" s="7">
        <v>1527</v>
      </c>
    </row>
    <row r="337" spans="1:17" x14ac:dyDescent="0.25">
      <c r="A337" s="7">
        <v>9</v>
      </c>
      <c r="B337" s="21" t="s">
        <v>177</v>
      </c>
      <c r="C337" s="65" t="s">
        <v>147</v>
      </c>
      <c r="D337" s="66"/>
      <c r="E337" s="66"/>
      <c r="F337" s="66"/>
      <c r="G337" s="66"/>
      <c r="H337" s="66"/>
      <c r="I337" s="66"/>
      <c r="J337" s="22"/>
    </row>
    <row r="338" spans="1:17" hidden="1" x14ac:dyDescent="0.25">
      <c r="A338" s="7" t="s">
        <v>46</v>
      </c>
    </row>
    <row r="339" spans="1:17" ht="45" hidden="1" x14ac:dyDescent="0.25">
      <c r="A339" s="7" t="s">
        <v>47</v>
      </c>
    </row>
    <row r="340" spans="1:17" x14ac:dyDescent="0.25">
      <c r="A340" s="23" t="s">
        <v>49</v>
      </c>
      <c r="B340" s="22"/>
      <c r="C340" s="67" t="s">
        <v>48</v>
      </c>
      <c r="D340" s="67"/>
      <c r="E340" s="67"/>
      <c r="F340" s="67"/>
      <c r="G340" s="24">
        <v>10</v>
      </c>
      <c r="H340" s="25"/>
      <c r="J340" s="22"/>
    </row>
    <row r="341" spans="1:17" x14ac:dyDescent="0.25">
      <c r="A341" s="7" t="s">
        <v>50</v>
      </c>
      <c r="B341" s="21"/>
      <c r="C341" s="68"/>
      <c r="D341" s="68"/>
      <c r="E341" s="68"/>
      <c r="F341" s="26" t="s">
        <v>80</v>
      </c>
      <c r="G341" s="27">
        <f>ROUND(SUM(G340:G340), 0 )</f>
        <v>10</v>
      </c>
      <c r="H341" s="27" t="str">
        <f>IF(SUMPRODUCT(--(H340:H340&lt;&gt;""))&lt;&gt;0, ROUND(SUMIF(H340:H340,"",G340:G340) + SUM(H340:H340), 0 ), "")</f>
        <v/>
      </c>
      <c r="I341" s="28"/>
      <c r="J341" s="29">
        <f>IF(AND(G341= "",H341= ""), 0, ROUND(ROUND(I341, 2) * ROUND(IF(H341="",G341,H341),  0), 2))</f>
        <v>0</v>
      </c>
      <c r="K341" s="7"/>
      <c r="M341" s="30">
        <v>0.2</v>
      </c>
      <c r="Q341" s="7">
        <v>1527</v>
      </c>
    </row>
    <row r="342" spans="1:17" x14ac:dyDescent="0.25">
      <c r="A342" s="7">
        <v>9</v>
      </c>
      <c r="B342" s="21" t="s">
        <v>178</v>
      </c>
      <c r="C342" s="65" t="s">
        <v>149</v>
      </c>
      <c r="D342" s="66"/>
      <c r="E342" s="66"/>
      <c r="F342" s="66"/>
      <c r="G342" s="66"/>
      <c r="H342" s="66"/>
      <c r="I342" s="66"/>
      <c r="J342" s="22"/>
    </row>
    <row r="343" spans="1:17" hidden="1" x14ac:dyDescent="0.25">
      <c r="A343" s="7" t="s">
        <v>46</v>
      </c>
    </row>
    <row r="344" spans="1:17" ht="45" hidden="1" x14ac:dyDescent="0.25">
      <c r="A344" s="7" t="s">
        <v>53</v>
      </c>
    </row>
    <row r="345" spans="1:17" x14ac:dyDescent="0.25">
      <c r="A345" s="23" t="s">
        <v>55</v>
      </c>
      <c r="B345" s="22"/>
      <c r="C345" s="67" t="s">
        <v>54</v>
      </c>
      <c r="D345" s="67"/>
      <c r="E345" s="67"/>
      <c r="F345" s="67"/>
      <c r="G345" s="24">
        <v>8</v>
      </c>
      <c r="H345" s="25"/>
      <c r="J345" s="22"/>
    </row>
    <row r="346" spans="1:17" x14ac:dyDescent="0.25">
      <c r="A346" s="7" t="s">
        <v>50</v>
      </c>
      <c r="B346" s="21"/>
      <c r="C346" s="68"/>
      <c r="D346" s="68"/>
      <c r="E346" s="68"/>
      <c r="F346" s="26" t="s">
        <v>80</v>
      </c>
      <c r="G346" s="27">
        <f>ROUND(SUM(G345:G345), 0 )</f>
        <v>8</v>
      </c>
      <c r="H346" s="27" t="str">
        <f>IF(SUMPRODUCT(--(H345:H345&lt;&gt;""))&lt;&gt;0, ROUND(SUMIF(H345:H345,"",G345:G345) + SUM(H345:H345), 0 ), "")</f>
        <v/>
      </c>
      <c r="I346" s="28"/>
      <c r="J346" s="29">
        <f>IF(AND(G346= "",H346= ""), 0, ROUND(ROUND(I346, 2) * ROUND(IF(H346="",G346,H346),  0), 2))</f>
        <v>0</v>
      </c>
      <c r="K346" s="7"/>
      <c r="M346" s="30">
        <v>0.2</v>
      </c>
      <c r="Q346" s="7">
        <v>1318</v>
      </c>
    </row>
    <row r="347" spans="1:17" x14ac:dyDescent="0.25">
      <c r="A347" s="7">
        <v>9</v>
      </c>
      <c r="B347" s="21" t="s">
        <v>179</v>
      </c>
      <c r="C347" s="65" t="s">
        <v>166</v>
      </c>
      <c r="D347" s="66"/>
      <c r="E347" s="66"/>
      <c r="F347" s="66"/>
      <c r="G347" s="66"/>
      <c r="H347" s="66"/>
      <c r="I347" s="66"/>
      <c r="J347" s="22"/>
    </row>
    <row r="348" spans="1:17" hidden="1" x14ac:dyDescent="0.25">
      <c r="A348" s="7" t="s">
        <v>46</v>
      </c>
    </row>
    <row r="349" spans="1:17" ht="45" hidden="1" x14ac:dyDescent="0.25">
      <c r="A349" s="7" t="s">
        <v>53</v>
      </c>
    </row>
    <row r="350" spans="1:17" x14ac:dyDescent="0.25">
      <c r="A350" s="23" t="s">
        <v>55</v>
      </c>
      <c r="B350" s="22"/>
      <c r="C350" s="67" t="s">
        <v>54</v>
      </c>
      <c r="D350" s="67"/>
      <c r="E350" s="67"/>
      <c r="F350" s="67"/>
      <c r="G350" s="24">
        <v>1</v>
      </c>
      <c r="H350" s="25"/>
      <c r="J350" s="22"/>
    </row>
    <row r="351" spans="1:17" x14ac:dyDescent="0.25">
      <c r="A351" s="7" t="s">
        <v>50</v>
      </c>
      <c r="B351" s="21"/>
      <c r="C351" s="68"/>
      <c r="D351" s="68"/>
      <c r="E351" s="68"/>
      <c r="F351" s="26" t="s">
        <v>51</v>
      </c>
      <c r="G351" s="27">
        <f>ROUND(SUM(G350:G350), 0 )</f>
        <v>1</v>
      </c>
      <c r="H351" s="27" t="str">
        <f>IF(SUMPRODUCT(--(H350:H350&lt;&gt;""))&lt;&gt;0, ROUND(SUMIF(H350:H350,"",G350:G350) + SUM(H350:H350), 0 ), "")</f>
        <v/>
      </c>
      <c r="I351" s="28"/>
      <c r="J351" s="29">
        <f>IF(AND(G351= "",H351= ""), 0, ROUND(ROUND(I351, 2) * ROUND(IF(H351="",G351,H351),  0), 2))</f>
        <v>0</v>
      </c>
      <c r="K351" s="7"/>
      <c r="M351" s="30">
        <v>0.2</v>
      </c>
      <c r="Q351" s="7">
        <v>1318</v>
      </c>
    </row>
    <row r="352" spans="1:17" hidden="1" x14ac:dyDescent="0.25">
      <c r="A352" s="7" t="s">
        <v>137</v>
      </c>
    </row>
    <row r="353" spans="1:17" hidden="1" x14ac:dyDescent="0.25">
      <c r="A353" s="7" t="s">
        <v>56</v>
      </c>
    </row>
    <row r="354" spans="1:17" ht="52.15" customHeight="1" x14ac:dyDescent="0.25">
      <c r="A354" s="7">
        <v>4</v>
      </c>
      <c r="B354" s="16" t="s">
        <v>180</v>
      </c>
      <c r="C354" s="64" t="s">
        <v>181</v>
      </c>
      <c r="D354" s="64"/>
      <c r="E354" s="64"/>
      <c r="F354" s="19"/>
      <c r="G354" s="19"/>
      <c r="H354" s="19"/>
      <c r="I354" s="19"/>
      <c r="J354" s="20"/>
      <c r="K354" s="7"/>
    </row>
    <row r="355" spans="1:17" hidden="1" x14ac:dyDescent="0.25">
      <c r="A355" s="7" t="s">
        <v>43</v>
      </c>
    </row>
    <row r="356" spans="1:17" x14ac:dyDescent="0.25">
      <c r="A356" s="7">
        <v>9</v>
      </c>
      <c r="B356" s="21" t="s">
        <v>182</v>
      </c>
      <c r="C356" s="65" t="s">
        <v>92</v>
      </c>
      <c r="D356" s="66"/>
      <c r="E356" s="66"/>
      <c r="F356" s="66"/>
      <c r="G356" s="66"/>
      <c r="H356" s="66"/>
      <c r="I356" s="66"/>
      <c r="J356" s="22"/>
    </row>
    <row r="357" spans="1:17" hidden="1" x14ac:dyDescent="0.25">
      <c r="A357" s="7" t="s">
        <v>46</v>
      </c>
    </row>
    <row r="358" spans="1:17" ht="45" hidden="1" x14ac:dyDescent="0.25">
      <c r="A358" s="7" t="s">
        <v>47</v>
      </c>
    </row>
    <row r="359" spans="1:17" x14ac:dyDescent="0.25">
      <c r="A359" s="23" t="s">
        <v>49</v>
      </c>
      <c r="B359" s="22"/>
      <c r="C359" s="67" t="s">
        <v>48</v>
      </c>
      <c r="D359" s="67"/>
      <c r="E359" s="67"/>
      <c r="F359" s="67"/>
      <c r="G359" s="24">
        <v>1</v>
      </c>
      <c r="H359" s="25"/>
      <c r="J359" s="22"/>
    </row>
    <row r="360" spans="1:17" x14ac:dyDescent="0.25">
      <c r="A360" s="7" t="s">
        <v>50</v>
      </c>
      <c r="B360" s="21"/>
      <c r="C360" s="68"/>
      <c r="D360" s="68"/>
      <c r="E360" s="68"/>
      <c r="F360" s="26" t="s">
        <v>51</v>
      </c>
      <c r="G360" s="27">
        <f>ROUND(SUM(G359:G359), 0 )</f>
        <v>1</v>
      </c>
      <c r="H360" s="27" t="str">
        <f>IF(SUMPRODUCT(--(H359:H359&lt;&gt;""))&lt;&gt;0, ROUND(SUMIF(H359:H359,"",G359:G359) + SUM(H359:H359), 0 ), "")</f>
        <v/>
      </c>
      <c r="I360" s="28"/>
      <c r="J360" s="29">
        <f>IF(AND(G360= "",H360= ""), 0, ROUND(ROUND(I360, 2) * ROUND(IF(H360="",G360,H360),  0), 2))</f>
        <v>0</v>
      </c>
      <c r="K360" s="7"/>
      <c r="M360" s="30">
        <v>0.2</v>
      </c>
      <c r="Q360" s="7">
        <v>1527</v>
      </c>
    </row>
    <row r="361" spans="1:17" x14ac:dyDescent="0.25">
      <c r="A361" s="7">
        <v>9</v>
      </c>
      <c r="B361" s="21" t="s">
        <v>183</v>
      </c>
      <c r="C361" s="65" t="s">
        <v>147</v>
      </c>
      <c r="D361" s="66"/>
      <c r="E361" s="66"/>
      <c r="F361" s="66"/>
      <c r="G361" s="66"/>
      <c r="H361" s="66"/>
      <c r="I361" s="66"/>
      <c r="J361" s="22"/>
    </row>
    <row r="362" spans="1:17" hidden="1" x14ac:dyDescent="0.25">
      <c r="A362" s="7" t="s">
        <v>46</v>
      </c>
    </row>
    <row r="363" spans="1:17" ht="45" hidden="1" x14ac:dyDescent="0.25">
      <c r="A363" s="7" t="s">
        <v>47</v>
      </c>
    </row>
    <row r="364" spans="1:17" x14ac:dyDescent="0.25">
      <c r="A364" s="23" t="s">
        <v>49</v>
      </c>
      <c r="B364" s="22"/>
      <c r="C364" s="67" t="s">
        <v>48</v>
      </c>
      <c r="D364" s="67"/>
      <c r="E364" s="67"/>
      <c r="F364" s="67"/>
      <c r="G364" s="24">
        <v>10</v>
      </c>
      <c r="H364" s="25"/>
      <c r="J364" s="22"/>
    </row>
    <row r="365" spans="1:17" x14ac:dyDescent="0.25">
      <c r="A365" s="7" t="s">
        <v>50</v>
      </c>
      <c r="B365" s="21"/>
      <c r="C365" s="68"/>
      <c r="D365" s="68"/>
      <c r="E365" s="68"/>
      <c r="F365" s="26" t="s">
        <v>80</v>
      </c>
      <c r="G365" s="27">
        <f>ROUND(SUM(G364:G364), 0 )</f>
        <v>10</v>
      </c>
      <c r="H365" s="27" t="str">
        <f>IF(SUMPRODUCT(--(H364:H364&lt;&gt;""))&lt;&gt;0, ROUND(SUMIF(H364:H364,"",G364:G364) + SUM(H364:H364), 0 ), "")</f>
        <v/>
      </c>
      <c r="I365" s="28"/>
      <c r="J365" s="29">
        <f>IF(AND(G365= "",H365= ""), 0, ROUND(ROUND(I365, 2) * ROUND(IF(H365="",G365,H365),  0), 2))</f>
        <v>0</v>
      </c>
      <c r="K365" s="7"/>
      <c r="M365" s="30">
        <v>0.2</v>
      </c>
      <c r="Q365" s="7">
        <v>1527</v>
      </c>
    </row>
    <row r="366" spans="1:17" x14ac:dyDescent="0.25">
      <c r="A366" s="7">
        <v>9</v>
      </c>
      <c r="B366" s="21" t="s">
        <v>184</v>
      </c>
      <c r="C366" s="65" t="s">
        <v>166</v>
      </c>
      <c r="D366" s="66"/>
      <c r="E366" s="66"/>
      <c r="F366" s="66"/>
      <c r="G366" s="66"/>
      <c r="H366" s="66"/>
      <c r="I366" s="66"/>
      <c r="J366" s="22"/>
    </row>
    <row r="367" spans="1:17" hidden="1" x14ac:dyDescent="0.25">
      <c r="A367" s="7" t="s">
        <v>46</v>
      </c>
    </row>
    <row r="368" spans="1:17" ht="45" hidden="1" x14ac:dyDescent="0.25">
      <c r="A368" s="7" t="s">
        <v>53</v>
      </c>
    </row>
    <row r="369" spans="1:17" x14ac:dyDescent="0.25">
      <c r="A369" s="23" t="s">
        <v>55</v>
      </c>
      <c r="B369" s="22"/>
      <c r="C369" s="67" t="s">
        <v>54</v>
      </c>
      <c r="D369" s="67"/>
      <c r="E369" s="67"/>
      <c r="F369" s="67"/>
      <c r="G369" s="24">
        <v>1</v>
      </c>
      <c r="H369" s="25"/>
      <c r="J369" s="22"/>
    </row>
    <row r="370" spans="1:17" x14ac:dyDescent="0.25">
      <c r="A370" s="7" t="s">
        <v>50</v>
      </c>
      <c r="B370" s="21"/>
      <c r="C370" s="68"/>
      <c r="D370" s="68"/>
      <c r="E370" s="68"/>
      <c r="F370" s="26" t="s">
        <v>51</v>
      </c>
      <c r="G370" s="27">
        <f>ROUND(SUM(G369:G369), 0 )</f>
        <v>1</v>
      </c>
      <c r="H370" s="27" t="str">
        <f>IF(SUMPRODUCT(--(H369:H369&lt;&gt;""))&lt;&gt;0, ROUND(SUMIF(H369:H369,"",G369:G369) + SUM(H369:H369), 0 ), "")</f>
        <v/>
      </c>
      <c r="I370" s="28"/>
      <c r="J370" s="29">
        <f>IF(AND(G370= "",H370= ""), 0, ROUND(ROUND(I370, 2) * ROUND(IF(H370="",G370,H370),  0), 2))</f>
        <v>0</v>
      </c>
      <c r="K370" s="7"/>
      <c r="M370" s="30">
        <v>0.2</v>
      </c>
      <c r="Q370" s="7">
        <v>1318</v>
      </c>
    </row>
    <row r="371" spans="1:17" hidden="1" x14ac:dyDescent="0.25">
      <c r="A371" s="7" t="s">
        <v>56</v>
      </c>
    </row>
    <row r="372" spans="1:17" ht="36" customHeight="1" x14ac:dyDescent="0.25">
      <c r="A372" s="7">
        <v>4</v>
      </c>
      <c r="B372" s="16" t="s">
        <v>185</v>
      </c>
      <c r="C372" s="64" t="s">
        <v>186</v>
      </c>
      <c r="D372" s="64"/>
      <c r="E372" s="64"/>
      <c r="F372" s="19"/>
      <c r="G372" s="19"/>
      <c r="H372" s="19"/>
      <c r="I372" s="19"/>
      <c r="J372" s="20"/>
      <c r="K372" s="7"/>
    </row>
    <row r="373" spans="1:17" hidden="1" x14ac:dyDescent="0.25">
      <c r="A373" s="7" t="s">
        <v>43</v>
      </c>
    </row>
    <row r="374" spans="1:17" x14ac:dyDescent="0.25">
      <c r="A374" s="7">
        <v>9</v>
      </c>
      <c r="B374" s="21" t="s">
        <v>187</v>
      </c>
      <c r="C374" s="65" t="s">
        <v>186</v>
      </c>
      <c r="D374" s="66"/>
      <c r="E374" s="66"/>
      <c r="F374" s="66"/>
      <c r="G374" s="66"/>
      <c r="H374" s="66"/>
      <c r="I374" s="66"/>
      <c r="J374" s="22"/>
    </row>
    <row r="375" spans="1:17" hidden="1" x14ac:dyDescent="0.25">
      <c r="A375" s="7" t="s">
        <v>46</v>
      </c>
    </row>
    <row r="376" spans="1:17" ht="45" hidden="1" x14ac:dyDescent="0.25">
      <c r="A376" s="7" t="s">
        <v>47</v>
      </c>
    </row>
    <row r="377" spans="1:17" x14ac:dyDescent="0.25">
      <c r="A377" s="23" t="s">
        <v>49</v>
      </c>
      <c r="B377" s="22"/>
      <c r="C377" s="67" t="s">
        <v>48</v>
      </c>
      <c r="D377" s="67"/>
      <c r="E377" s="67"/>
      <c r="F377" s="67"/>
      <c r="G377" s="24">
        <v>4</v>
      </c>
      <c r="H377" s="25"/>
      <c r="J377" s="22"/>
    </row>
    <row r="378" spans="1:17" x14ac:dyDescent="0.25">
      <c r="A378" s="7" t="s">
        <v>50</v>
      </c>
      <c r="B378" s="21"/>
      <c r="C378" s="68"/>
      <c r="D378" s="68"/>
      <c r="E378" s="68"/>
      <c r="F378" s="26" t="s">
        <v>11</v>
      </c>
      <c r="G378" s="27">
        <f>ROUND(SUM(G377:G377), 0 )</f>
        <v>4</v>
      </c>
      <c r="H378" s="27" t="str">
        <f>IF(SUMPRODUCT(--(H377:H377&lt;&gt;""))&lt;&gt;0, ROUND(SUMIF(H377:H377,"",G377:G377) + SUM(H377:H377), 0 ), "")</f>
        <v/>
      </c>
      <c r="I378" s="28"/>
      <c r="J378" s="29">
        <f>IF(AND(G378= "",H378= ""), 0, ROUND(ROUND(I378, 2) * ROUND(IF(H378="",G378,H378),  0), 2))</f>
        <v>0</v>
      </c>
      <c r="K378" s="7"/>
      <c r="M378" s="30">
        <v>0.2</v>
      </c>
      <c r="Q378" s="7">
        <v>1527</v>
      </c>
    </row>
    <row r="379" spans="1:17" hidden="1" x14ac:dyDescent="0.25">
      <c r="A379" s="7" t="s">
        <v>56</v>
      </c>
    </row>
    <row r="380" spans="1:17" x14ac:dyDescent="0.25">
      <c r="A380" s="7" t="s">
        <v>38</v>
      </c>
      <c r="B380" s="22"/>
      <c r="C380" s="66"/>
      <c r="D380" s="66"/>
      <c r="E380" s="66"/>
      <c r="J380" s="22"/>
    </row>
    <row r="381" spans="1:17" x14ac:dyDescent="0.25">
      <c r="B381" s="22"/>
      <c r="C381" s="71" t="s">
        <v>132</v>
      </c>
      <c r="D381" s="72"/>
      <c r="E381" s="72"/>
      <c r="F381" s="69"/>
      <c r="G381" s="69"/>
      <c r="H381" s="69"/>
      <c r="I381" s="69"/>
      <c r="J381" s="70"/>
    </row>
    <row r="382" spans="1:17" x14ac:dyDescent="0.25">
      <c r="B382" s="22"/>
      <c r="C382" s="74"/>
      <c r="D382" s="45"/>
      <c r="E382" s="45"/>
      <c r="F382" s="45"/>
      <c r="G382" s="45"/>
      <c r="H382" s="45"/>
      <c r="I382" s="45"/>
      <c r="J382" s="73"/>
    </row>
    <row r="383" spans="1:17" x14ac:dyDescent="0.25">
      <c r="B383" s="22"/>
      <c r="C383" s="77" t="s">
        <v>129</v>
      </c>
      <c r="D383" s="78"/>
      <c r="E383" s="78"/>
      <c r="F383" s="75">
        <f>SUMIF(K217:K380, IF(K216="","",K216), J217:J380)</f>
        <v>0</v>
      </c>
      <c r="G383" s="75"/>
      <c r="H383" s="75"/>
      <c r="I383" s="75"/>
      <c r="J383" s="76"/>
    </row>
    <row r="384" spans="1:17" hidden="1" x14ac:dyDescent="0.25">
      <c r="B384" s="22"/>
      <c r="C384" s="81" t="s">
        <v>130</v>
      </c>
      <c r="D384" s="82"/>
      <c r="E384" s="82"/>
      <c r="F384" s="79">
        <f>ROUND(SUMIF(K217:K380, IF(K216="","",K216), J217:J380) * 0.2, 2)</f>
        <v>0</v>
      </c>
      <c r="G384" s="79"/>
      <c r="H384" s="79"/>
      <c r="I384" s="79"/>
      <c r="J384" s="80"/>
    </row>
    <row r="385" spans="1:17" hidden="1" x14ac:dyDescent="0.25">
      <c r="B385" s="22"/>
      <c r="C385" s="77" t="s">
        <v>131</v>
      </c>
      <c r="D385" s="78"/>
      <c r="E385" s="78"/>
      <c r="F385" s="75">
        <f>SUM(F383:F384)</f>
        <v>0</v>
      </c>
      <c r="G385" s="75"/>
      <c r="H385" s="75"/>
      <c r="I385" s="75"/>
      <c r="J385" s="76"/>
    </row>
    <row r="386" spans="1:17" ht="18.600000000000001" customHeight="1" x14ac:dyDescent="0.25">
      <c r="A386" s="7">
        <v>3</v>
      </c>
      <c r="B386" s="16">
        <v>4</v>
      </c>
      <c r="C386" s="63" t="s">
        <v>188</v>
      </c>
      <c r="D386" s="63"/>
      <c r="E386" s="63"/>
      <c r="F386" s="17"/>
      <c r="G386" s="17"/>
      <c r="H386" s="17"/>
      <c r="I386" s="17"/>
      <c r="J386" s="18"/>
      <c r="K386" s="7"/>
    </row>
    <row r="387" spans="1:17" x14ac:dyDescent="0.25">
      <c r="A387" s="7">
        <v>4</v>
      </c>
      <c r="B387" s="16" t="s">
        <v>189</v>
      </c>
      <c r="C387" s="64" t="s">
        <v>190</v>
      </c>
      <c r="D387" s="64"/>
      <c r="E387" s="64"/>
      <c r="F387" s="19"/>
      <c r="G387" s="19"/>
      <c r="H387" s="19"/>
      <c r="I387" s="19"/>
      <c r="J387" s="20"/>
      <c r="K387" s="7"/>
    </row>
    <row r="388" spans="1:17" hidden="1" x14ac:dyDescent="0.25">
      <c r="A388" s="7" t="s">
        <v>43</v>
      </c>
    </row>
    <row r="389" spans="1:17" x14ac:dyDescent="0.25">
      <c r="A389" s="7">
        <v>9</v>
      </c>
      <c r="B389" s="21" t="s">
        <v>191</v>
      </c>
      <c r="C389" s="65" t="s">
        <v>192</v>
      </c>
      <c r="D389" s="66"/>
      <c r="E389" s="66"/>
      <c r="F389" s="66"/>
      <c r="G389" s="66"/>
      <c r="H389" s="66"/>
      <c r="I389" s="66"/>
      <c r="J389" s="22"/>
    </row>
    <row r="390" spans="1:17" hidden="1" x14ac:dyDescent="0.25">
      <c r="A390" s="7" t="s">
        <v>46</v>
      </c>
    </row>
    <row r="391" spans="1:17" ht="45" hidden="1" x14ac:dyDescent="0.25">
      <c r="A391" s="7" t="s">
        <v>47</v>
      </c>
    </row>
    <row r="392" spans="1:17" x14ac:dyDescent="0.25">
      <c r="A392" s="23" t="s">
        <v>49</v>
      </c>
      <c r="B392" s="22"/>
      <c r="C392" s="67" t="s">
        <v>48</v>
      </c>
      <c r="D392" s="67"/>
      <c r="E392" s="67"/>
      <c r="F392" s="67"/>
      <c r="G392" s="24">
        <v>6</v>
      </c>
      <c r="H392" s="25"/>
      <c r="J392" s="22"/>
    </row>
    <row r="393" spans="1:17" x14ac:dyDescent="0.25">
      <c r="A393" s="7" t="s">
        <v>50</v>
      </c>
      <c r="B393" s="21"/>
      <c r="C393" s="68"/>
      <c r="D393" s="68"/>
      <c r="E393" s="68"/>
      <c r="F393" s="26" t="s">
        <v>11</v>
      </c>
      <c r="G393" s="27">
        <f>ROUND(SUM(G392:G392), 0 )</f>
        <v>6</v>
      </c>
      <c r="H393" s="27" t="str">
        <f>IF(SUMPRODUCT(--(H392:H392&lt;&gt;""))&lt;&gt;0, ROUND(SUMIF(H392:H392,"",G392:G392) + SUM(H392:H392), 0 ), "")</f>
        <v/>
      </c>
      <c r="I393" s="28"/>
      <c r="J393" s="29">
        <f>IF(AND(G393= "",H393= ""), 0, ROUND(ROUND(I393, 2) * ROUND(IF(H393="",G393,H393),  0), 2))</f>
        <v>0</v>
      </c>
      <c r="K393" s="7"/>
      <c r="M393" s="30">
        <v>0.2</v>
      </c>
      <c r="Q393" s="7">
        <v>1527</v>
      </c>
    </row>
    <row r="394" spans="1:17" hidden="1" x14ac:dyDescent="0.25">
      <c r="A394" s="7" t="s">
        <v>56</v>
      </c>
    </row>
    <row r="395" spans="1:17" ht="36" customHeight="1" x14ac:dyDescent="0.25">
      <c r="A395" s="7">
        <v>4</v>
      </c>
      <c r="B395" s="16" t="s">
        <v>193</v>
      </c>
      <c r="C395" s="64" t="s">
        <v>194</v>
      </c>
      <c r="D395" s="64"/>
      <c r="E395" s="64"/>
      <c r="F395" s="19"/>
      <c r="G395" s="19"/>
      <c r="H395" s="19"/>
      <c r="I395" s="19"/>
      <c r="J395" s="20"/>
      <c r="K395" s="7"/>
    </row>
    <row r="396" spans="1:17" hidden="1" x14ac:dyDescent="0.25">
      <c r="A396" s="7" t="s">
        <v>43</v>
      </c>
    </row>
    <row r="397" spans="1:17" x14ac:dyDescent="0.25">
      <c r="A397" s="7">
        <v>9</v>
      </c>
      <c r="B397" s="21" t="s">
        <v>195</v>
      </c>
      <c r="C397" s="65" t="s">
        <v>194</v>
      </c>
      <c r="D397" s="66"/>
      <c r="E397" s="66"/>
      <c r="F397" s="66"/>
      <c r="G397" s="66"/>
      <c r="H397" s="66"/>
      <c r="I397" s="66"/>
      <c r="J397" s="22"/>
    </row>
    <row r="398" spans="1:17" hidden="1" x14ac:dyDescent="0.25">
      <c r="A398" s="7" t="s">
        <v>46</v>
      </c>
    </row>
    <row r="399" spans="1:17" ht="45" hidden="1" x14ac:dyDescent="0.25">
      <c r="A399" s="7" t="s">
        <v>47</v>
      </c>
    </row>
    <row r="400" spans="1:17" x14ac:dyDescent="0.25">
      <c r="A400" s="23" t="s">
        <v>49</v>
      </c>
      <c r="B400" s="22"/>
      <c r="C400" s="67" t="s">
        <v>48</v>
      </c>
      <c r="D400" s="67"/>
      <c r="E400" s="67"/>
      <c r="F400" s="67"/>
      <c r="G400" s="24">
        <v>1</v>
      </c>
      <c r="H400" s="25"/>
      <c r="J400" s="22"/>
    </row>
    <row r="401" spans="1:17" x14ac:dyDescent="0.25">
      <c r="A401" s="7" t="s">
        <v>50</v>
      </c>
      <c r="B401" s="21"/>
      <c r="C401" s="68"/>
      <c r="D401" s="68"/>
      <c r="E401" s="68"/>
      <c r="F401" s="26" t="s">
        <v>51</v>
      </c>
      <c r="G401" s="27">
        <f>ROUND(SUM(G400:G400), 0 )</f>
        <v>1</v>
      </c>
      <c r="H401" s="27" t="str">
        <f>IF(SUMPRODUCT(--(H400:H400&lt;&gt;""))&lt;&gt;0, ROUND(SUMIF(H400:H400,"",G400:G400) + SUM(H400:H400), 0 ), "")</f>
        <v/>
      </c>
      <c r="I401" s="28"/>
      <c r="J401" s="29">
        <f>IF(AND(G401= "",H401= ""), 0, ROUND(ROUND(I401, 2) * ROUND(IF(H401="",G401,H401),  0), 2))</f>
        <v>0</v>
      </c>
      <c r="K401" s="7"/>
      <c r="M401" s="30">
        <v>0.2</v>
      </c>
      <c r="Q401" s="7">
        <v>1527</v>
      </c>
    </row>
    <row r="402" spans="1:17" hidden="1" x14ac:dyDescent="0.25">
      <c r="A402" s="7" t="s">
        <v>56</v>
      </c>
    </row>
    <row r="403" spans="1:17" ht="18" customHeight="1" x14ac:dyDescent="0.25">
      <c r="A403" s="7">
        <v>4</v>
      </c>
      <c r="B403" s="16" t="s">
        <v>196</v>
      </c>
      <c r="C403" s="64" t="s">
        <v>197</v>
      </c>
      <c r="D403" s="64"/>
      <c r="E403" s="64"/>
      <c r="F403" s="19"/>
      <c r="G403" s="19"/>
      <c r="H403" s="19"/>
      <c r="I403" s="19"/>
      <c r="J403" s="20"/>
      <c r="K403" s="7"/>
    </row>
    <row r="404" spans="1:17" hidden="1" x14ac:dyDescent="0.25">
      <c r="A404" s="7" t="s">
        <v>43</v>
      </c>
    </row>
    <row r="405" spans="1:17" x14ac:dyDescent="0.25">
      <c r="A405" s="7">
        <v>9</v>
      </c>
      <c r="B405" s="21" t="s">
        <v>198</v>
      </c>
      <c r="C405" s="65" t="s">
        <v>199</v>
      </c>
      <c r="D405" s="66"/>
      <c r="E405" s="66"/>
      <c r="F405" s="66"/>
      <c r="G405" s="66"/>
      <c r="H405" s="66"/>
      <c r="I405" s="66"/>
      <c r="J405" s="22"/>
    </row>
    <row r="406" spans="1:17" hidden="1" x14ac:dyDescent="0.25">
      <c r="A406" s="7" t="s">
        <v>46</v>
      </c>
    </row>
    <row r="407" spans="1:17" ht="45" hidden="1" x14ac:dyDescent="0.25">
      <c r="A407" s="7" t="s">
        <v>47</v>
      </c>
    </row>
    <row r="408" spans="1:17" hidden="1" x14ac:dyDescent="0.25">
      <c r="A408" s="7" t="s">
        <v>46</v>
      </c>
    </row>
    <row r="409" spans="1:17" ht="45" hidden="1" x14ac:dyDescent="0.25">
      <c r="A409" s="7" t="s">
        <v>53</v>
      </c>
    </row>
    <row r="410" spans="1:17" x14ac:dyDescent="0.25">
      <c r="A410" s="23" t="s">
        <v>49</v>
      </c>
      <c r="B410" s="22"/>
      <c r="C410" s="67" t="s">
        <v>48</v>
      </c>
      <c r="D410" s="67"/>
      <c r="E410" s="67"/>
      <c r="F410" s="67"/>
      <c r="G410" s="24">
        <v>5</v>
      </c>
      <c r="H410" s="25"/>
      <c r="J410" s="22"/>
    </row>
    <row r="411" spans="1:17" x14ac:dyDescent="0.25">
      <c r="A411" s="23" t="s">
        <v>55</v>
      </c>
      <c r="B411" s="22"/>
      <c r="C411" s="67" t="s">
        <v>54</v>
      </c>
      <c r="D411" s="67"/>
      <c r="E411" s="67"/>
      <c r="F411" s="67"/>
      <c r="G411" s="24">
        <v>5</v>
      </c>
      <c r="H411" s="25"/>
      <c r="J411" s="22"/>
    </row>
    <row r="412" spans="1:17" x14ac:dyDescent="0.25">
      <c r="A412" s="7" t="s">
        <v>50</v>
      </c>
      <c r="B412" s="21"/>
      <c r="C412" s="68"/>
      <c r="D412" s="68"/>
      <c r="E412" s="68"/>
      <c r="F412" s="26" t="s">
        <v>200</v>
      </c>
      <c r="G412" s="27">
        <f>ROUND(SUM(G410:G411), 0 )</f>
        <v>10</v>
      </c>
      <c r="H412" s="27" t="str">
        <f>IF(SUMPRODUCT(--(H410:H411&lt;&gt;""))&lt;&gt;0, ROUND(SUMIF(H410:H411,"",G410:G411) + SUM(H410:H411), 0 ), "")</f>
        <v/>
      </c>
      <c r="I412" s="28"/>
      <c r="J412" s="29">
        <f>IF(AND(G412= "",H412= ""), 0, ROUND(ROUND(I412, 2) * ROUND(IF(H412="",G412,H412),  0), 2))</f>
        <v>0</v>
      </c>
      <c r="K412" s="7"/>
      <c r="M412" s="30">
        <v>0.2</v>
      </c>
    </row>
    <row r="413" spans="1:17" hidden="1" x14ac:dyDescent="0.25">
      <c r="G413" s="31">
        <f>G410</f>
        <v>5</v>
      </c>
      <c r="H413" s="31" t="str">
        <f>IF(H410= "", "", H410)</f>
        <v/>
      </c>
      <c r="J413" s="31">
        <f>IF(AND(G413= "",H413= ""), 0, ROUND(ROUND(I412, 2) * ROUND(IF(H413="",G413,H413),  0), 2))</f>
        <v>0</v>
      </c>
      <c r="K413" s="7">
        <f>K412</f>
        <v>0</v>
      </c>
      <c r="Q413" s="7">
        <v>1527</v>
      </c>
    </row>
    <row r="414" spans="1:17" hidden="1" x14ac:dyDescent="0.25">
      <c r="G414" s="31">
        <f>G411</f>
        <v>5</v>
      </c>
      <c r="H414" s="31" t="str">
        <f>IF(H411= "", "", H411)</f>
        <v/>
      </c>
      <c r="J414" s="31">
        <f>IF(AND(G414= "",H414= ""), 0, ROUND(ROUND(I412, 2) * ROUND(IF(H414="",G414,H414),  0), 2))</f>
        <v>0</v>
      </c>
      <c r="K414" s="7">
        <f>K412</f>
        <v>0</v>
      </c>
      <c r="Q414" s="7">
        <v>1318</v>
      </c>
    </row>
    <row r="415" spans="1:17" x14ac:dyDescent="0.25">
      <c r="A415" s="7">
        <v>9</v>
      </c>
      <c r="B415" s="21" t="s">
        <v>201</v>
      </c>
      <c r="C415" s="65" t="s">
        <v>202</v>
      </c>
      <c r="D415" s="66"/>
      <c r="E415" s="66"/>
      <c r="F415" s="66"/>
      <c r="G415" s="66"/>
      <c r="H415" s="66"/>
      <c r="I415" s="66"/>
      <c r="J415" s="22"/>
    </row>
    <row r="416" spans="1:17" hidden="1" x14ac:dyDescent="0.25">
      <c r="A416" s="7" t="s">
        <v>46</v>
      </c>
    </row>
    <row r="417" spans="1:17" ht="45" hidden="1" x14ac:dyDescent="0.25">
      <c r="A417" s="7" t="s">
        <v>47</v>
      </c>
    </row>
    <row r="418" spans="1:17" hidden="1" x14ac:dyDescent="0.25">
      <c r="A418" s="7" t="s">
        <v>46</v>
      </c>
    </row>
    <row r="419" spans="1:17" ht="45" hidden="1" x14ac:dyDescent="0.25">
      <c r="A419" s="7" t="s">
        <v>53</v>
      </c>
    </row>
    <row r="420" spans="1:17" x14ac:dyDescent="0.25">
      <c r="A420" s="23" t="s">
        <v>49</v>
      </c>
      <c r="B420" s="22"/>
      <c r="C420" s="67" t="s">
        <v>48</v>
      </c>
      <c r="D420" s="67"/>
      <c r="E420" s="67"/>
      <c r="F420" s="67"/>
      <c r="G420" s="24">
        <v>5</v>
      </c>
      <c r="H420" s="25"/>
      <c r="J420" s="22"/>
    </row>
    <row r="421" spans="1:17" x14ac:dyDescent="0.25">
      <c r="A421" s="23" t="s">
        <v>55</v>
      </c>
      <c r="B421" s="22"/>
      <c r="C421" s="67" t="s">
        <v>54</v>
      </c>
      <c r="D421" s="67"/>
      <c r="E421" s="67"/>
      <c r="F421" s="67"/>
      <c r="G421" s="24">
        <v>5</v>
      </c>
      <c r="H421" s="25"/>
      <c r="J421" s="22"/>
    </row>
    <row r="422" spans="1:17" x14ac:dyDescent="0.25">
      <c r="A422" s="7" t="s">
        <v>50</v>
      </c>
      <c r="B422" s="21"/>
      <c r="C422" s="68"/>
      <c r="D422" s="68"/>
      <c r="E422" s="68"/>
      <c r="F422" s="26" t="s">
        <v>200</v>
      </c>
      <c r="G422" s="27">
        <f>ROUND(SUM(G420:G421), 0 )</f>
        <v>10</v>
      </c>
      <c r="H422" s="27" t="str">
        <f>IF(SUMPRODUCT(--(H420:H421&lt;&gt;""))&lt;&gt;0, ROUND(SUMIF(H420:H421,"",G420:G421) + SUM(H420:H421), 0 ), "")</f>
        <v/>
      </c>
      <c r="I422" s="28"/>
      <c r="J422" s="29">
        <f>IF(AND(G422= "",H422= ""), 0, ROUND(ROUND(I422, 2) * ROUND(IF(H422="",G422,H422),  0), 2))</f>
        <v>0</v>
      </c>
      <c r="K422" s="7"/>
      <c r="M422" s="30">
        <v>0.2</v>
      </c>
    </row>
    <row r="423" spans="1:17" hidden="1" x14ac:dyDescent="0.25">
      <c r="G423" s="31">
        <f>G420</f>
        <v>5</v>
      </c>
      <c r="H423" s="31" t="str">
        <f>IF(H420= "", "", H420)</f>
        <v/>
      </c>
      <c r="J423" s="31">
        <f>IF(AND(G423= "",H423= ""), 0, ROUND(ROUND(I422, 2) * ROUND(IF(H423="",G423,H423),  0), 2))</f>
        <v>0</v>
      </c>
      <c r="K423" s="7">
        <f>K422</f>
        <v>0</v>
      </c>
      <c r="Q423" s="7">
        <v>1527</v>
      </c>
    </row>
    <row r="424" spans="1:17" hidden="1" x14ac:dyDescent="0.25">
      <c r="G424" s="31">
        <f>G421</f>
        <v>5</v>
      </c>
      <c r="H424" s="31" t="str">
        <f>IF(H421= "", "", H421)</f>
        <v/>
      </c>
      <c r="J424" s="31">
        <f>IF(AND(G424= "",H424= ""), 0, ROUND(ROUND(I422, 2) * ROUND(IF(H424="",G424,H424),  0), 2))</f>
        <v>0</v>
      </c>
      <c r="K424" s="7">
        <f>K422</f>
        <v>0</v>
      </c>
      <c r="Q424" s="7">
        <v>1318</v>
      </c>
    </row>
    <row r="425" spans="1:17" hidden="1" x14ac:dyDescent="0.25">
      <c r="A425" s="7" t="s">
        <v>56</v>
      </c>
    </row>
    <row r="426" spans="1:17" ht="18" customHeight="1" x14ac:dyDescent="0.25">
      <c r="A426" s="7">
        <v>4</v>
      </c>
      <c r="B426" s="16" t="s">
        <v>203</v>
      </c>
      <c r="C426" s="64" t="s">
        <v>204</v>
      </c>
      <c r="D426" s="64"/>
      <c r="E426" s="64"/>
      <c r="F426" s="19"/>
      <c r="G426" s="19"/>
      <c r="H426" s="19"/>
      <c r="I426" s="19"/>
      <c r="J426" s="20"/>
      <c r="K426" s="7"/>
    </row>
    <row r="427" spans="1:17" hidden="1" x14ac:dyDescent="0.25">
      <c r="A427" s="7" t="s">
        <v>43</v>
      </c>
    </row>
    <row r="428" spans="1:17" x14ac:dyDescent="0.25">
      <c r="A428" s="7">
        <v>9</v>
      </c>
      <c r="B428" s="21" t="s">
        <v>205</v>
      </c>
      <c r="C428" s="65" t="s">
        <v>204</v>
      </c>
      <c r="D428" s="66"/>
      <c r="E428" s="66"/>
      <c r="F428" s="66"/>
      <c r="G428" s="66"/>
      <c r="H428" s="66"/>
      <c r="I428" s="66"/>
      <c r="J428" s="22"/>
    </row>
    <row r="429" spans="1:17" hidden="1" x14ac:dyDescent="0.25">
      <c r="A429" s="7" t="s">
        <v>46</v>
      </c>
    </row>
    <row r="430" spans="1:17" ht="45" hidden="1" x14ac:dyDescent="0.25">
      <c r="A430" s="7" t="s">
        <v>47</v>
      </c>
    </row>
    <row r="431" spans="1:17" x14ac:dyDescent="0.25">
      <c r="A431" s="23" t="s">
        <v>49</v>
      </c>
      <c r="B431" s="22"/>
      <c r="C431" s="67" t="s">
        <v>48</v>
      </c>
      <c r="D431" s="67"/>
      <c r="E431" s="67"/>
      <c r="F431" s="67"/>
      <c r="G431" s="24">
        <v>1</v>
      </c>
      <c r="H431" s="25"/>
      <c r="J431" s="22"/>
    </row>
    <row r="432" spans="1:17" x14ac:dyDescent="0.25">
      <c r="A432" s="7" t="s">
        <v>50</v>
      </c>
      <c r="B432" s="21"/>
      <c r="C432" s="68"/>
      <c r="D432" s="68"/>
      <c r="E432" s="68"/>
      <c r="F432" s="26" t="s">
        <v>51</v>
      </c>
      <c r="G432" s="27">
        <f>ROUND(SUM(G431:G431), 0 )</f>
        <v>1</v>
      </c>
      <c r="H432" s="27" t="str">
        <f>IF(SUMPRODUCT(--(H431:H431&lt;&gt;""))&lt;&gt;0, ROUND(SUMIF(H431:H431,"",G431:G431) + SUM(H431:H431), 0 ), "")</f>
        <v/>
      </c>
      <c r="I432" s="28"/>
      <c r="J432" s="29">
        <f>IF(AND(G432= "",H432= ""), 0, ROUND(ROUND(I432, 2) * ROUND(IF(H432="",G432,H432),  0), 2))</f>
        <v>0</v>
      </c>
      <c r="K432" s="7"/>
      <c r="M432" s="30">
        <v>0.2</v>
      </c>
      <c r="Q432" s="7">
        <v>1527</v>
      </c>
    </row>
    <row r="433" spans="1:17" x14ac:dyDescent="0.25">
      <c r="A433" s="7">
        <v>9</v>
      </c>
      <c r="B433" s="21" t="s">
        <v>206</v>
      </c>
      <c r="C433" s="65" t="s">
        <v>207</v>
      </c>
      <c r="D433" s="66"/>
      <c r="E433" s="66"/>
      <c r="F433" s="66"/>
      <c r="G433" s="66"/>
      <c r="H433" s="66"/>
      <c r="I433" s="66"/>
      <c r="J433" s="22"/>
    </row>
    <row r="434" spans="1:17" hidden="1" x14ac:dyDescent="0.25">
      <c r="A434" s="7" t="s">
        <v>46</v>
      </c>
    </row>
    <row r="435" spans="1:17" ht="45" hidden="1" x14ac:dyDescent="0.25">
      <c r="A435" s="7" t="s">
        <v>53</v>
      </c>
    </row>
    <row r="436" spans="1:17" x14ac:dyDescent="0.25">
      <c r="A436" s="23" t="s">
        <v>55</v>
      </c>
      <c r="B436" s="22"/>
      <c r="C436" s="67" t="s">
        <v>54</v>
      </c>
      <c r="D436" s="67"/>
      <c r="E436" s="67"/>
      <c r="F436" s="67"/>
      <c r="G436" s="24">
        <v>1</v>
      </c>
      <c r="H436" s="25"/>
      <c r="J436" s="22"/>
    </row>
    <row r="437" spans="1:17" x14ac:dyDescent="0.25">
      <c r="A437" s="7" t="s">
        <v>50</v>
      </c>
      <c r="B437" s="21"/>
      <c r="C437" s="68"/>
      <c r="D437" s="68"/>
      <c r="E437" s="68"/>
      <c r="F437" s="26" t="s">
        <v>51</v>
      </c>
      <c r="G437" s="27">
        <f>ROUND(SUM(G436:G436), 0 )</f>
        <v>1</v>
      </c>
      <c r="H437" s="27" t="str">
        <f>IF(SUMPRODUCT(--(H436:H436&lt;&gt;""))&lt;&gt;0, ROUND(SUMIF(H436:H436,"",G436:G436) + SUM(H436:H436), 0 ), "")</f>
        <v/>
      </c>
      <c r="I437" s="28"/>
      <c r="J437" s="29">
        <f>IF(AND(G437= "",H437= ""), 0, ROUND(ROUND(I437, 2) * ROUND(IF(H437="",G437,H437),  0), 2))</f>
        <v>0</v>
      </c>
      <c r="K437" s="7"/>
      <c r="M437" s="30">
        <v>0.2</v>
      </c>
      <c r="Q437" s="7">
        <v>1318</v>
      </c>
    </row>
    <row r="438" spans="1:17" hidden="1" x14ac:dyDescent="0.25">
      <c r="A438" s="7" t="s">
        <v>56</v>
      </c>
    </row>
    <row r="439" spans="1:17" x14ac:dyDescent="0.25">
      <c r="A439" s="7" t="s">
        <v>38</v>
      </c>
      <c r="B439" s="22"/>
      <c r="C439" s="66"/>
      <c r="D439" s="66"/>
      <c r="E439" s="66"/>
      <c r="J439" s="22"/>
    </row>
    <row r="440" spans="1:17" x14ac:dyDescent="0.25">
      <c r="B440" s="22"/>
      <c r="C440" s="71" t="s">
        <v>188</v>
      </c>
      <c r="D440" s="72"/>
      <c r="E440" s="72"/>
      <c r="F440" s="69"/>
      <c r="G440" s="69"/>
      <c r="H440" s="69"/>
      <c r="I440" s="69"/>
      <c r="J440" s="70"/>
    </row>
    <row r="441" spans="1:17" x14ac:dyDescent="0.25">
      <c r="B441" s="22"/>
      <c r="C441" s="74"/>
      <c r="D441" s="45"/>
      <c r="E441" s="45"/>
      <c r="F441" s="45"/>
      <c r="G441" s="45"/>
      <c r="H441" s="45"/>
      <c r="I441" s="45"/>
      <c r="J441" s="73"/>
    </row>
    <row r="442" spans="1:17" x14ac:dyDescent="0.25">
      <c r="B442" s="22"/>
      <c r="C442" s="77" t="s">
        <v>129</v>
      </c>
      <c r="D442" s="78"/>
      <c r="E442" s="78"/>
      <c r="F442" s="75">
        <f>SUMIF(K387:K439, IF(K386="","",K386), J387:J439)</f>
        <v>0</v>
      </c>
      <c r="G442" s="75"/>
      <c r="H442" s="75"/>
      <c r="I442" s="75"/>
      <c r="J442" s="76"/>
    </row>
    <row r="443" spans="1:17" hidden="1" x14ac:dyDescent="0.25">
      <c r="B443" s="22"/>
      <c r="C443" s="81" t="s">
        <v>130</v>
      </c>
      <c r="D443" s="82"/>
      <c r="E443" s="82"/>
      <c r="F443" s="79">
        <f>ROUND(SUMIF(K387:K439, IF(K386="","",K386), J387:J439) * 0.2, 2)</f>
        <v>0</v>
      </c>
      <c r="G443" s="79"/>
      <c r="H443" s="79"/>
      <c r="I443" s="79"/>
      <c r="J443" s="80"/>
    </row>
    <row r="444" spans="1:17" hidden="1" x14ac:dyDescent="0.25">
      <c r="B444" s="22"/>
      <c r="C444" s="77" t="s">
        <v>131</v>
      </c>
      <c r="D444" s="78"/>
      <c r="E444" s="78"/>
      <c r="F444" s="75">
        <f>SUM(F442:F443)</f>
        <v>0</v>
      </c>
      <c r="G444" s="75"/>
      <c r="H444" s="75"/>
      <c r="I444" s="75"/>
      <c r="J444" s="76"/>
    </row>
    <row r="445" spans="1:17" ht="37.15" customHeight="1" x14ac:dyDescent="0.25">
      <c r="B445" s="3"/>
      <c r="C445" s="83" t="s">
        <v>208</v>
      </c>
      <c r="D445" s="83"/>
      <c r="E445" s="83"/>
      <c r="F445" s="83"/>
      <c r="G445" s="83"/>
      <c r="H445" s="83"/>
      <c r="I445" s="83"/>
      <c r="J445" s="83"/>
    </row>
    <row r="447" spans="1:17" ht="15.75" x14ac:dyDescent="0.25">
      <c r="C447" s="84" t="s">
        <v>209</v>
      </c>
      <c r="D447" s="84"/>
      <c r="E447" s="84"/>
      <c r="F447" s="84"/>
      <c r="G447" s="84"/>
      <c r="H447" s="84"/>
      <c r="I447" s="84"/>
      <c r="J447" s="84"/>
    </row>
    <row r="448" spans="1:17" x14ac:dyDescent="0.25">
      <c r="C448" s="86" t="s">
        <v>210</v>
      </c>
      <c r="D448" s="82"/>
      <c r="E448" s="82"/>
      <c r="F448" s="79">
        <f>SUMPRODUCT((K5:K445=K4)*(Q5:Q445=Q448)*(J5:J445))</f>
        <v>0</v>
      </c>
      <c r="G448" s="85"/>
      <c r="H448" s="85"/>
      <c r="I448" s="85"/>
      <c r="J448" s="85"/>
      <c r="Q448" s="7">
        <v>1527</v>
      </c>
    </row>
    <row r="449" spans="1:17" ht="16.899999999999999" customHeight="1" x14ac:dyDescent="0.25">
      <c r="C449" s="86" t="s">
        <v>211</v>
      </c>
      <c r="D449" s="82"/>
      <c r="E449" s="82"/>
      <c r="F449" s="79">
        <f>SUMPRODUCT((K5:K445=K4)*(Q5:Q445=Q449)*(J5:J445))</f>
        <v>0</v>
      </c>
      <c r="G449" s="85"/>
      <c r="H449" s="85"/>
      <c r="I449" s="85"/>
      <c r="J449" s="85"/>
      <c r="Q449" s="7">
        <v>1318</v>
      </c>
    </row>
    <row r="451" spans="1:17" ht="15.75" x14ac:dyDescent="0.25">
      <c r="C451" s="84" t="s">
        <v>212</v>
      </c>
      <c r="D451" s="84"/>
      <c r="E451" s="84"/>
      <c r="F451" s="84"/>
      <c r="G451" s="84"/>
      <c r="H451" s="84"/>
      <c r="I451" s="84"/>
      <c r="J451" s="84"/>
    </row>
    <row r="452" spans="1:17" ht="33.75" customHeight="1" x14ac:dyDescent="0.25">
      <c r="C452" s="88" t="s">
        <v>213</v>
      </c>
      <c r="D452" s="89"/>
      <c r="E452" s="89"/>
      <c r="F452" s="87">
        <f>SUMIF(K15:K208, "", J15:J208)</f>
        <v>0</v>
      </c>
      <c r="G452" s="87"/>
      <c r="H452" s="87"/>
      <c r="I452" s="87"/>
      <c r="J452" s="87"/>
    </row>
    <row r="453" spans="1:17" ht="16.899999999999999" customHeight="1" x14ac:dyDescent="0.25">
      <c r="C453" s="88" t="s">
        <v>214</v>
      </c>
      <c r="D453" s="89"/>
      <c r="E453" s="89"/>
      <c r="F453" s="87">
        <f>SUMIF(K229:K378, "", J229:J378)</f>
        <v>0</v>
      </c>
      <c r="G453" s="87"/>
      <c r="H453" s="87"/>
      <c r="I453" s="87"/>
      <c r="J453" s="87"/>
    </row>
    <row r="454" spans="1:17" ht="16.899999999999999" customHeight="1" x14ac:dyDescent="0.25">
      <c r="C454" s="88" t="s">
        <v>215</v>
      </c>
      <c r="D454" s="89"/>
      <c r="E454" s="89"/>
      <c r="F454" s="87">
        <f>SUMIF(K393:K437, "", J393:J437)</f>
        <v>0</v>
      </c>
      <c r="G454" s="87"/>
      <c r="H454" s="87"/>
      <c r="I454" s="87"/>
      <c r="J454" s="87"/>
    </row>
    <row r="455" spans="1:17" ht="25.15" customHeight="1" x14ac:dyDescent="0.25">
      <c r="C455" s="96" t="s">
        <v>216</v>
      </c>
      <c r="D455" s="97"/>
      <c r="E455" s="97"/>
      <c r="F455" s="36"/>
      <c r="G455" s="36"/>
      <c r="H455" s="36"/>
      <c r="I455" s="36"/>
      <c r="J455" s="37"/>
    </row>
    <row r="456" spans="1:17" x14ac:dyDescent="0.25">
      <c r="C456" s="98"/>
      <c r="D456" s="99"/>
      <c r="E456" s="99"/>
      <c r="F456" s="99"/>
      <c r="G456" s="99"/>
      <c r="H456" s="99"/>
      <c r="I456" s="99"/>
      <c r="J456" s="100"/>
    </row>
    <row r="457" spans="1:17" x14ac:dyDescent="0.25">
      <c r="A457" s="23"/>
      <c r="C457" s="101" t="s">
        <v>129</v>
      </c>
      <c r="D457" s="45"/>
      <c r="E457" s="45"/>
      <c r="F457" s="102">
        <f>SUMIF(K5:K445, IF(K4="","",K4), J5:J445)</f>
        <v>0</v>
      </c>
      <c r="G457" s="103"/>
      <c r="H457" s="103"/>
      <c r="I457" s="103"/>
      <c r="J457" s="104"/>
    </row>
    <row r="458" spans="1:17" x14ac:dyDescent="0.25">
      <c r="A458" s="23"/>
      <c r="C458" s="101" t="s">
        <v>130</v>
      </c>
      <c r="D458" s="45"/>
      <c r="E458" s="45"/>
      <c r="F458" s="102">
        <f>ROUND(SUMIF(K5:K445, IF(K4="","",K4), J5:J445) * 0.2, 2)</f>
        <v>0</v>
      </c>
      <c r="G458" s="103"/>
      <c r="H458" s="103"/>
      <c r="I458" s="103"/>
      <c r="J458" s="104"/>
    </row>
    <row r="459" spans="1:17" x14ac:dyDescent="0.25">
      <c r="C459" s="105" t="s">
        <v>131</v>
      </c>
      <c r="D459" s="92"/>
      <c r="E459" s="92"/>
      <c r="F459" s="106">
        <f>SUM(F457:F458)</f>
        <v>0</v>
      </c>
      <c r="G459" s="107"/>
      <c r="H459" s="107"/>
      <c r="I459" s="107"/>
      <c r="J459" s="108"/>
    </row>
    <row r="460" spans="1:17" x14ac:dyDescent="0.25">
      <c r="C460" s="90"/>
      <c r="D460" s="66"/>
      <c r="E460" s="66"/>
      <c r="F460" s="66"/>
      <c r="G460" s="66"/>
      <c r="H460" s="66"/>
      <c r="I460" s="66"/>
      <c r="J460" s="66"/>
    </row>
    <row r="461" spans="1:17" x14ac:dyDescent="0.25">
      <c r="C461" s="91" t="s">
        <v>217</v>
      </c>
      <c r="D461" s="66"/>
      <c r="E461" s="66"/>
      <c r="F461" s="66"/>
      <c r="G461" s="66"/>
      <c r="H461" s="66"/>
      <c r="I461" s="66"/>
      <c r="J461" s="66"/>
    </row>
    <row r="462" spans="1:17" x14ac:dyDescent="0.25">
      <c r="C462" s="92" t="str">
        <f>IF(Paramètres!AA2&lt;&gt;"",Paramètres!AA2,"")</f>
        <v xml:space="preserve">Zéro euro </v>
      </c>
      <c r="D462" s="92"/>
      <c r="E462" s="92"/>
      <c r="F462" s="92"/>
      <c r="G462" s="92"/>
      <c r="H462" s="92"/>
      <c r="I462" s="92"/>
      <c r="J462" s="92"/>
    </row>
    <row r="463" spans="1:17" x14ac:dyDescent="0.25">
      <c r="C463" s="92"/>
      <c r="D463" s="92"/>
      <c r="E463" s="92"/>
      <c r="F463" s="92"/>
      <c r="G463" s="92"/>
      <c r="H463" s="92"/>
      <c r="I463" s="92"/>
      <c r="J463" s="92"/>
    </row>
    <row r="464" spans="1:17" ht="56.65" customHeight="1" x14ac:dyDescent="0.25">
      <c r="F464" s="93" t="s">
        <v>218</v>
      </c>
      <c r="G464" s="93"/>
      <c r="H464" s="93"/>
      <c r="I464" s="93"/>
      <c r="J464" s="93"/>
    </row>
    <row r="466" spans="3:10" ht="85.15" customHeight="1" x14ac:dyDescent="0.25">
      <c r="C466" s="94" t="s">
        <v>219</v>
      </c>
      <c r="D466" s="94"/>
      <c r="F466" s="94" t="s">
        <v>220</v>
      </c>
      <c r="G466" s="94"/>
      <c r="H466" s="94"/>
      <c r="I466" s="94"/>
      <c r="J466" s="94"/>
    </row>
    <row r="467" spans="3:10" x14ac:dyDescent="0.25">
      <c r="C467" s="95"/>
      <c r="D467" s="95"/>
      <c r="E467" s="95"/>
      <c r="F467" s="95"/>
      <c r="G467" s="95"/>
      <c r="H467" s="95"/>
      <c r="I467" s="95"/>
      <c r="J467" s="95"/>
    </row>
  </sheetData>
  <sheetProtection password="E95E" sheet="1" objects="1" selectLockedCells="1"/>
  <mergeCells count="281">
    <mergeCell ref="C460:J460"/>
    <mergeCell ref="C461:J461"/>
    <mergeCell ref="C462:J462"/>
    <mergeCell ref="C463:J463"/>
    <mergeCell ref="F464:J464"/>
    <mergeCell ref="C466:D466"/>
    <mergeCell ref="F466:J466"/>
    <mergeCell ref="C467:J467"/>
    <mergeCell ref="F454:J454"/>
    <mergeCell ref="C454:E454"/>
    <mergeCell ref="C455:E455"/>
    <mergeCell ref="C456:J456"/>
    <mergeCell ref="C457:E457"/>
    <mergeCell ref="F457:J457"/>
    <mergeCell ref="C458:E458"/>
    <mergeCell ref="F458:J458"/>
    <mergeCell ref="C459:E459"/>
    <mergeCell ref="F459:J459"/>
    <mergeCell ref="C447:J447"/>
    <mergeCell ref="F448:J448"/>
    <mergeCell ref="C448:E448"/>
    <mergeCell ref="F449:J449"/>
    <mergeCell ref="C449:E449"/>
    <mergeCell ref="C451:J451"/>
    <mergeCell ref="F452:J452"/>
    <mergeCell ref="C452:E452"/>
    <mergeCell ref="F453:J453"/>
    <mergeCell ref="C453:E453"/>
    <mergeCell ref="F441:J441"/>
    <mergeCell ref="C441:E441"/>
    <mergeCell ref="F442:J442"/>
    <mergeCell ref="C442:E442"/>
    <mergeCell ref="F443:J443"/>
    <mergeCell ref="C443:E443"/>
    <mergeCell ref="F444:J444"/>
    <mergeCell ref="C444:E444"/>
    <mergeCell ref="C445:J445"/>
    <mergeCell ref="C428:I428"/>
    <mergeCell ref="C431:F431"/>
    <mergeCell ref="C432:E432"/>
    <mergeCell ref="C433:I433"/>
    <mergeCell ref="C436:F436"/>
    <mergeCell ref="C437:E437"/>
    <mergeCell ref="C439:E439"/>
    <mergeCell ref="F440:J440"/>
    <mergeCell ref="C440:E440"/>
    <mergeCell ref="C405:I405"/>
    <mergeCell ref="C410:F410"/>
    <mergeCell ref="C411:F411"/>
    <mergeCell ref="C412:E412"/>
    <mergeCell ref="C415:I415"/>
    <mergeCell ref="C420:F420"/>
    <mergeCell ref="C421:F421"/>
    <mergeCell ref="C422:E422"/>
    <mergeCell ref="C426:E426"/>
    <mergeCell ref="C387:E387"/>
    <mergeCell ref="C389:I389"/>
    <mergeCell ref="C392:F392"/>
    <mergeCell ref="C393:E393"/>
    <mergeCell ref="C395:E395"/>
    <mergeCell ref="C397:I397"/>
    <mergeCell ref="C400:F400"/>
    <mergeCell ref="C401:E401"/>
    <mergeCell ref="C403:E403"/>
    <mergeCell ref="F382:J382"/>
    <mergeCell ref="C382:E382"/>
    <mergeCell ref="F383:J383"/>
    <mergeCell ref="C383:E383"/>
    <mergeCell ref="F384:J384"/>
    <mergeCell ref="C384:E384"/>
    <mergeCell ref="F385:J385"/>
    <mergeCell ref="C385:E385"/>
    <mergeCell ref="C386:E386"/>
    <mergeCell ref="C366:I366"/>
    <mergeCell ref="C369:F369"/>
    <mergeCell ref="C370:E370"/>
    <mergeCell ref="C372:E372"/>
    <mergeCell ref="C374:I374"/>
    <mergeCell ref="C377:F377"/>
    <mergeCell ref="C378:E378"/>
    <mergeCell ref="C380:E380"/>
    <mergeCell ref="F381:J381"/>
    <mergeCell ref="C381:E381"/>
    <mergeCell ref="C350:F350"/>
    <mergeCell ref="C351:E351"/>
    <mergeCell ref="C354:E354"/>
    <mergeCell ref="C356:I356"/>
    <mergeCell ref="C359:F359"/>
    <mergeCell ref="C360:E360"/>
    <mergeCell ref="C361:I361"/>
    <mergeCell ref="C364:F364"/>
    <mergeCell ref="C365:E365"/>
    <mergeCell ref="C335:F335"/>
    <mergeCell ref="C336:E336"/>
    <mergeCell ref="C337:I337"/>
    <mergeCell ref="C340:F340"/>
    <mergeCell ref="C341:E341"/>
    <mergeCell ref="C342:I342"/>
    <mergeCell ref="C345:F345"/>
    <mergeCell ref="C346:E346"/>
    <mergeCell ref="C347:I347"/>
    <mergeCell ref="C319:E319"/>
    <mergeCell ref="C320:I320"/>
    <mergeCell ref="C323:F323"/>
    <mergeCell ref="C324:E324"/>
    <mergeCell ref="C325:I325"/>
    <mergeCell ref="C328:F328"/>
    <mergeCell ref="C329:E329"/>
    <mergeCell ref="C331:E331"/>
    <mergeCell ref="C332:I332"/>
    <mergeCell ref="C304:F304"/>
    <mergeCell ref="C305:E305"/>
    <mergeCell ref="C306:I306"/>
    <mergeCell ref="C309:F309"/>
    <mergeCell ref="C310:E310"/>
    <mergeCell ref="C312:E312"/>
    <mergeCell ref="C314:E314"/>
    <mergeCell ref="C315:I315"/>
    <mergeCell ref="C318:F318"/>
    <mergeCell ref="C287:E287"/>
    <mergeCell ref="C289:E289"/>
    <mergeCell ref="C291:I291"/>
    <mergeCell ref="C294:F294"/>
    <mergeCell ref="C295:E295"/>
    <mergeCell ref="C296:I296"/>
    <mergeCell ref="C299:F299"/>
    <mergeCell ref="C300:E300"/>
    <mergeCell ref="C301:I301"/>
    <mergeCell ref="C272:E272"/>
    <mergeCell ref="C273:I273"/>
    <mergeCell ref="C276:F276"/>
    <mergeCell ref="C277:E277"/>
    <mergeCell ref="C278:I278"/>
    <mergeCell ref="C281:F281"/>
    <mergeCell ref="C282:E282"/>
    <mergeCell ref="C283:I283"/>
    <mergeCell ref="C286:F286"/>
    <mergeCell ref="C255:I255"/>
    <mergeCell ref="C258:F258"/>
    <mergeCell ref="C259:E259"/>
    <mergeCell ref="C260:I260"/>
    <mergeCell ref="C263:F263"/>
    <mergeCell ref="C264:E264"/>
    <mergeCell ref="C265:E265"/>
    <mergeCell ref="C267:I267"/>
    <mergeCell ref="C271:F271"/>
    <mergeCell ref="C238:F238"/>
    <mergeCell ref="C239:E239"/>
    <mergeCell ref="C240:E240"/>
    <mergeCell ref="C242:I242"/>
    <mergeCell ref="C248:F248"/>
    <mergeCell ref="C249:E249"/>
    <mergeCell ref="C250:I250"/>
    <mergeCell ref="C253:F253"/>
    <mergeCell ref="C254:E254"/>
    <mergeCell ref="C218:E218"/>
    <mergeCell ref="C220:E220"/>
    <mergeCell ref="C222:I222"/>
    <mergeCell ref="C228:F228"/>
    <mergeCell ref="C229:E229"/>
    <mergeCell ref="C230:I230"/>
    <mergeCell ref="C233:F233"/>
    <mergeCell ref="C234:E234"/>
    <mergeCell ref="C235:I235"/>
    <mergeCell ref="F212:J212"/>
    <mergeCell ref="C212:E212"/>
    <mergeCell ref="F213:J213"/>
    <mergeCell ref="C213:E213"/>
    <mergeCell ref="F214:J214"/>
    <mergeCell ref="C214:E214"/>
    <mergeCell ref="F215:J215"/>
    <mergeCell ref="C215:E215"/>
    <mergeCell ref="C216:E216"/>
    <mergeCell ref="C199:I199"/>
    <mergeCell ref="C202:F202"/>
    <mergeCell ref="C203:E203"/>
    <mergeCell ref="C204:I204"/>
    <mergeCell ref="C207:F207"/>
    <mergeCell ref="C208:E208"/>
    <mergeCell ref="C210:E210"/>
    <mergeCell ref="F211:J211"/>
    <mergeCell ref="C211:E211"/>
    <mergeCell ref="C184:F184"/>
    <mergeCell ref="C185:E185"/>
    <mergeCell ref="C187:E187"/>
    <mergeCell ref="C189:I189"/>
    <mergeCell ref="C192:F192"/>
    <mergeCell ref="C193:E193"/>
    <mergeCell ref="C194:I194"/>
    <mergeCell ref="C197:F197"/>
    <mergeCell ref="C198:E198"/>
    <mergeCell ref="C167:E167"/>
    <mergeCell ref="C168:I168"/>
    <mergeCell ref="C171:F171"/>
    <mergeCell ref="C172:E172"/>
    <mergeCell ref="C173:I173"/>
    <mergeCell ref="C176:F176"/>
    <mergeCell ref="C177:E177"/>
    <mergeCell ref="C179:E179"/>
    <mergeCell ref="C181:I181"/>
    <mergeCell ref="C151:E151"/>
    <mergeCell ref="C153:I153"/>
    <mergeCell ref="C156:F156"/>
    <mergeCell ref="C157:E157"/>
    <mergeCell ref="C158:I158"/>
    <mergeCell ref="C161:F161"/>
    <mergeCell ref="C162:E162"/>
    <mergeCell ref="C163:I163"/>
    <mergeCell ref="C166:F166"/>
    <mergeCell ref="C133:F133"/>
    <mergeCell ref="C134:E134"/>
    <mergeCell ref="C135:I135"/>
    <mergeCell ref="C140:F140"/>
    <mergeCell ref="C141:F141"/>
    <mergeCell ref="C142:E142"/>
    <mergeCell ref="C145:I145"/>
    <mergeCell ref="C148:F148"/>
    <mergeCell ref="C149:E149"/>
    <mergeCell ref="C111:I111"/>
    <mergeCell ref="C116:F116"/>
    <mergeCell ref="C117:F117"/>
    <mergeCell ref="C118:E118"/>
    <mergeCell ref="C121:I121"/>
    <mergeCell ref="C124:F124"/>
    <mergeCell ref="C125:E125"/>
    <mergeCell ref="C127:E127"/>
    <mergeCell ref="C130:I130"/>
    <mergeCell ref="C93:F93"/>
    <mergeCell ref="C94:E94"/>
    <mergeCell ref="C97:I97"/>
    <mergeCell ref="C100:F100"/>
    <mergeCell ref="C101:E101"/>
    <mergeCell ref="C103:E103"/>
    <mergeCell ref="C106:I106"/>
    <mergeCell ref="C109:F109"/>
    <mergeCell ref="C110:E110"/>
    <mergeCell ref="C74:I74"/>
    <mergeCell ref="C77:F77"/>
    <mergeCell ref="C78:E78"/>
    <mergeCell ref="C80:E80"/>
    <mergeCell ref="C82:I82"/>
    <mergeCell ref="C85:F85"/>
    <mergeCell ref="C86:E86"/>
    <mergeCell ref="C87:I87"/>
    <mergeCell ref="C92:F92"/>
    <mergeCell ref="C55:E55"/>
    <mergeCell ref="C57:E57"/>
    <mergeCell ref="C59:I59"/>
    <mergeCell ref="C62:F62"/>
    <mergeCell ref="C63:E63"/>
    <mergeCell ref="C64:I64"/>
    <mergeCell ref="C69:F69"/>
    <mergeCell ref="C70:F70"/>
    <mergeCell ref="C71:E71"/>
    <mergeCell ref="C37:I37"/>
    <mergeCell ref="C40:F40"/>
    <mergeCell ref="C41:E41"/>
    <mergeCell ref="C43:E43"/>
    <mergeCell ref="C46:I46"/>
    <mergeCell ref="C49:F49"/>
    <mergeCell ref="C50:E50"/>
    <mergeCell ref="C51:I51"/>
    <mergeCell ref="C54:F54"/>
    <mergeCell ref="C20:E20"/>
    <mergeCell ref="C22:E22"/>
    <mergeCell ref="C24:I24"/>
    <mergeCell ref="C27:F27"/>
    <mergeCell ref="C28:E28"/>
    <mergeCell ref="C30:E30"/>
    <mergeCell ref="C32:I32"/>
    <mergeCell ref="C35:F35"/>
    <mergeCell ref="C36:E36"/>
    <mergeCell ref="C3:E3"/>
    <mergeCell ref="C4:E4"/>
    <mergeCell ref="C7:E7"/>
    <mergeCell ref="C9:E9"/>
    <mergeCell ref="C11:I11"/>
    <mergeCell ref="C14:F14"/>
    <mergeCell ref="C15:E15"/>
    <mergeCell ref="C16:I16"/>
    <mergeCell ref="C19:F1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 Z-25013 - SENS - PALAIS ARCHIÉPISCOPAL - AILE DES ÉCURIES - Restauration du clos et du couvert
 89100 SENS&amp;RDCE  
DPGF - Lot n°1 INSTALLATIONS COMMUNES DE CHANTIER - ÉCHAFAUDAGES</oddHeader>
    <oddFooter>&amp;L 2BDM Architectes F. DIDIER ACMH&amp;RPage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554687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4" t="s">
        <v>221</v>
      </c>
      <c r="AA1" s="7">
        <f>IF(DPGF!F459&lt;&gt;"",DPGF!F459,"0")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9" t="s">
        <v>222</v>
      </c>
      <c r="B3" s="38" t="s">
        <v>223</v>
      </c>
      <c r="C3" s="109" t="s">
        <v>248</v>
      </c>
      <c r="D3" s="109"/>
      <c r="E3" s="109"/>
      <c r="F3" s="109"/>
      <c r="G3" s="109"/>
      <c r="H3" s="109"/>
      <c r="I3" s="109"/>
      <c r="J3" s="109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9" t="s">
        <v>224</v>
      </c>
      <c r="B5" s="38" t="s">
        <v>225</v>
      </c>
      <c r="C5" s="109" t="s">
        <v>249</v>
      </c>
      <c r="D5" s="109"/>
      <c r="E5" s="109"/>
      <c r="F5" s="109"/>
      <c r="G5" s="109"/>
      <c r="H5" s="109"/>
      <c r="I5" s="109"/>
      <c r="J5" s="109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9" t="s">
        <v>234</v>
      </c>
      <c r="B7" s="38" t="s">
        <v>235</v>
      </c>
      <c r="C7" s="40" t="s">
        <v>250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9" t="s">
        <v>236</v>
      </c>
      <c r="B9" s="38" t="s">
        <v>237</v>
      </c>
      <c r="C9" s="40" t="s">
        <v>36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9" t="s">
        <v>226</v>
      </c>
      <c r="B11" s="38" t="s">
        <v>227</v>
      </c>
      <c r="C11" s="109" t="s">
        <v>37</v>
      </c>
      <c r="D11" s="109"/>
      <c r="E11" s="109"/>
      <c r="F11" s="109"/>
      <c r="G11" s="109"/>
      <c r="H11" s="109"/>
      <c r="I11" s="109"/>
      <c r="J11" s="109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9" t="s">
        <v>238</v>
      </c>
      <c r="B13" s="38" t="s">
        <v>239</v>
      </c>
      <c r="C13" s="40" t="s">
        <v>251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9" t="s">
        <v>240</v>
      </c>
      <c r="B15" s="38" t="s">
        <v>241</v>
      </c>
      <c r="C15" s="40" t="s">
        <v>252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9" t="s">
        <v>242</v>
      </c>
      <c r="B17" s="38" t="s">
        <v>243</v>
      </c>
      <c r="C17" s="40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1">
        <v>0.2</v>
      </c>
      <c r="E19" s="42" t="s">
        <v>244</v>
      </c>
      <c r="AA19" s="7">
        <f>INT((AA5-AA18*100)/10)</f>
        <v>0</v>
      </c>
    </row>
    <row r="20" spans="1:27" ht="12.75" customHeight="1" x14ac:dyDescent="0.25">
      <c r="C20" s="43">
        <v>5.5E-2</v>
      </c>
      <c r="E20" s="42" t="s">
        <v>245</v>
      </c>
      <c r="AA20" s="7">
        <f>AA5-AA18*100-AA19*10</f>
        <v>0</v>
      </c>
    </row>
    <row r="21" spans="1:27" ht="12.75" customHeight="1" x14ac:dyDescent="0.25">
      <c r="C21" s="43">
        <v>0</v>
      </c>
      <c r="E21" s="42" t="s">
        <v>246</v>
      </c>
      <c r="AA21" s="7">
        <f>INT(AA6/10)</f>
        <v>0</v>
      </c>
    </row>
    <row r="22" spans="1:27" ht="12.75" customHeight="1" x14ac:dyDescent="0.25">
      <c r="C22" s="44">
        <v>0</v>
      </c>
      <c r="E22" s="42" t="s">
        <v>247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9" t="s">
        <v>228</v>
      </c>
      <c r="B24" s="38" t="s">
        <v>229</v>
      </c>
      <c r="C24" s="109"/>
      <c r="D24" s="109"/>
      <c r="E24" s="109"/>
      <c r="F24" s="109"/>
      <c r="G24" s="109"/>
      <c r="H24" s="109"/>
      <c r="I24" s="109"/>
      <c r="J24" s="109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9" t="s">
        <v>230</v>
      </c>
      <c r="B26" s="38" t="s">
        <v>231</v>
      </c>
      <c r="C26" s="109" t="s">
        <v>253</v>
      </c>
      <c r="D26" s="109"/>
      <c r="E26" s="109"/>
      <c r="F26" s="109"/>
      <c r="G26" s="109"/>
      <c r="H26" s="109"/>
      <c r="I26" s="109"/>
      <c r="J26" s="109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9" t="s">
        <v>232</v>
      </c>
      <c r="B28" s="38" t="s">
        <v>233</v>
      </c>
      <c r="C28" s="109"/>
      <c r="D28" s="109"/>
      <c r="E28" s="109"/>
      <c r="F28" s="109"/>
      <c r="G28" s="109"/>
      <c r="H28" s="109"/>
      <c r="I28" s="109"/>
      <c r="J28" s="109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5546875" defaultRowHeight="15" x14ac:dyDescent="0.25"/>
  <cols>
    <col min="1" max="1" width="24.7109375" customWidth="1"/>
  </cols>
  <sheetData>
    <row r="1" spans="1:3" x14ac:dyDescent="0.25">
      <c r="A1" s="7" t="s">
        <v>254</v>
      </c>
      <c r="B1" s="7" t="s">
        <v>255</v>
      </c>
    </row>
    <row r="2" spans="1:3" x14ac:dyDescent="0.25">
      <c r="A2" s="7" t="s">
        <v>256</v>
      </c>
      <c r="B2" s="7" t="s">
        <v>248</v>
      </c>
    </row>
    <row r="3" spans="1:3" x14ac:dyDescent="0.25">
      <c r="A3" s="7" t="s">
        <v>257</v>
      </c>
      <c r="B3" s="7">
        <v>1</v>
      </c>
    </row>
    <row r="4" spans="1:3" x14ac:dyDescent="0.25">
      <c r="A4" s="7" t="s">
        <v>258</v>
      </c>
      <c r="B4" s="7">
        <v>0</v>
      </c>
    </row>
    <row r="5" spans="1:3" x14ac:dyDescent="0.25">
      <c r="A5" s="7" t="s">
        <v>259</v>
      </c>
      <c r="B5" s="7">
        <v>0</v>
      </c>
    </row>
    <row r="6" spans="1:3" x14ac:dyDescent="0.25">
      <c r="A6" s="7" t="s">
        <v>260</v>
      </c>
      <c r="B6" s="7">
        <v>1</v>
      </c>
    </row>
    <row r="7" spans="1:3" x14ac:dyDescent="0.25">
      <c r="A7" s="7" t="s">
        <v>261</v>
      </c>
      <c r="B7" s="7">
        <v>0</v>
      </c>
    </row>
    <row r="8" spans="1:3" x14ac:dyDescent="0.25">
      <c r="A8" s="7" t="s">
        <v>262</v>
      </c>
      <c r="B8" s="7">
        <v>0</v>
      </c>
    </row>
    <row r="9" spans="1:3" x14ac:dyDescent="0.25">
      <c r="A9" s="7" t="s">
        <v>263</v>
      </c>
      <c r="B9" s="7">
        <v>1</v>
      </c>
    </row>
    <row r="10" spans="1:3" x14ac:dyDescent="0.25">
      <c r="A10" s="7" t="s">
        <v>264</v>
      </c>
      <c r="C10" s="7" t="s">
        <v>265</v>
      </c>
    </row>
    <row r="11" spans="1:3" x14ac:dyDescent="0.25">
      <c r="A11" s="7" t="s">
        <v>266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554687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0" t="s">
        <v>267</v>
      </c>
      <c r="C2" s="110"/>
      <c r="D2" s="110"/>
      <c r="E2" s="110"/>
      <c r="F2" s="110"/>
      <c r="G2" s="110"/>
      <c r="H2" s="110"/>
      <c r="I2" s="110"/>
      <c r="J2" s="110"/>
    </row>
    <row r="4" spans="1:10" ht="12.75" customHeight="1" x14ac:dyDescent="0.25">
      <c r="A4" s="39" t="s">
        <v>222</v>
      </c>
      <c r="B4" s="38" t="s">
        <v>268</v>
      </c>
      <c r="C4" s="111"/>
      <c r="D4" s="111"/>
      <c r="E4" s="111"/>
      <c r="F4" s="111"/>
      <c r="G4" s="111"/>
      <c r="H4" s="111"/>
      <c r="I4" s="111"/>
      <c r="J4" s="111"/>
    </row>
    <row r="6" spans="1:10" ht="12.75" customHeight="1" x14ac:dyDescent="0.25">
      <c r="A6" s="39" t="s">
        <v>224</v>
      </c>
      <c r="B6" s="38" t="s">
        <v>269</v>
      </c>
      <c r="C6" s="111"/>
      <c r="D6" s="111"/>
      <c r="E6" s="111"/>
      <c r="F6" s="111"/>
      <c r="G6" s="111"/>
      <c r="H6" s="111"/>
      <c r="I6" s="111"/>
      <c r="J6" s="111"/>
    </row>
    <row r="8" spans="1:10" ht="12.75" customHeight="1" x14ac:dyDescent="0.25">
      <c r="A8" s="39" t="s">
        <v>234</v>
      </c>
      <c r="B8" s="38" t="s">
        <v>270</v>
      </c>
      <c r="C8" s="111"/>
      <c r="D8" s="111"/>
      <c r="E8" s="111"/>
      <c r="F8" s="111"/>
      <c r="G8" s="111"/>
      <c r="H8" s="111"/>
      <c r="I8" s="111"/>
      <c r="J8" s="111"/>
    </row>
    <row r="10" spans="1:10" ht="12.75" customHeight="1" x14ac:dyDescent="0.25">
      <c r="A10" s="39" t="s">
        <v>236</v>
      </c>
      <c r="B10" s="38" t="s">
        <v>271</v>
      </c>
      <c r="C10" s="112"/>
      <c r="D10" s="112"/>
      <c r="E10" s="112"/>
      <c r="F10" s="112"/>
      <c r="G10" s="112"/>
      <c r="H10" s="112"/>
      <c r="I10" s="112"/>
      <c r="J10" s="112"/>
    </row>
    <row r="12" spans="1:10" ht="12.75" customHeight="1" x14ac:dyDescent="0.25">
      <c r="A12" s="39" t="s">
        <v>226</v>
      </c>
      <c r="B12" s="38" t="s">
        <v>272</v>
      </c>
      <c r="C12" s="111"/>
      <c r="D12" s="111"/>
      <c r="E12" s="111"/>
      <c r="F12" s="111"/>
      <c r="G12" s="111"/>
      <c r="H12" s="111"/>
      <c r="I12" s="111"/>
      <c r="J12" s="111"/>
    </row>
    <row r="14" spans="1:10" ht="12.75" customHeight="1" x14ac:dyDescent="0.25">
      <c r="A14" s="39" t="s">
        <v>238</v>
      </c>
      <c r="B14" s="38" t="s">
        <v>273</v>
      </c>
      <c r="C14" s="111"/>
      <c r="D14" s="111"/>
      <c r="E14" s="111"/>
      <c r="F14" s="111"/>
      <c r="G14" s="111"/>
      <c r="H14" s="111"/>
      <c r="I14" s="111"/>
      <c r="J14" s="111"/>
    </row>
    <row r="16" spans="1:10" ht="12.75" customHeight="1" x14ac:dyDescent="0.25">
      <c r="A16" s="39" t="s">
        <v>240</v>
      </c>
      <c r="B16" s="38" t="s">
        <v>274</v>
      </c>
      <c r="C16" s="111"/>
      <c r="D16" s="111"/>
      <c r="E16" s="111"/>
      <c r="F16" s="111"/>
      <c r="G16" s="111"/>
      <c r="H16" s="111"/>
      <c r="I16" s="111"/>
      <c r="J16" s="111"/>
    </row>
    <row r="18" spans="1:10" ht="12.75" customHeight="1" x14ac:dyDescent="0.25">
      <c r="A18" s="39" t="s">
        <v>242</v>
      </c>
      <c r="B18" s="38" t="s">
        <v>275</v>
      </c>
      <c r="C18" s="113"/>
      <c r="D18" s="113"/>
      <c r="E18" s="113"/>
      <c r="F18" s="113"/>
      <c r="G18" s="113"/>
      <c r="H18" s="113"/>
      <c r="I18" s="113"/>
      <c r="J18" s="113"/>
    </row>
    <row r="20" spans="1:10" ht="12.75" customHeight="1" x14ac:dyDescent="0.25">
      <c r="A20" s="39" t="s">
        <v>276</v>
      </c>
      <c r="B20" s="38" t="s">
        <v>277</v>
      </c>
      <c r="C20" s="113"/>
      <c r="D20" s="113"/>
      <c r="E20" s="113"/>
      <c r="F20" s="113"/>
      <c r="G20" s="113"/>
      <c r="H20" s="113"/>
      <c r="I20" s="113"/>
      <c r="J20" s="113"/>
    </row>
    <row r="22" spans="1:10" ht="12.75" customHeight="1" x14ac:dyDescent="0.25">
      <c r="A22" s="39" t="s">
        <v>228</v>
      </c>
      <c r="B22" s="38" t="s">
        <v>278</v>
      </c>
      <c r="C22" s="113"/>
      <c r="D22" s="113"/>
      <c r="E22" s="113"/>
      <c r="F22" s="113"/>
      <c r="G22" s="113"/>
      <c r="H22" s="113"/>
      <c r="I22" s="113"/>
      <c r="J22" s="113"/>
    </row>
    <row r="24" spans="1:10" ht="12.75" customHeight="1" x14ac:dyDescent="0.25">
      <c r="A24" s="39" t="s">
        <v>230</v>
      </c>
      <c r="B24" s="38" t="s">
        <v>279</v>
      </c>
      <c r="C24" s="111"/>
      <c r="D24" s="111"/>
      <c r="E24" s="111"/>
      <c r="F24" s="111"/>
      <c r="G24" s="111"/>
      <c r="H24" s="111"/>
      <c r="I24" s="111"/>
      <c r="J24" s="111"/>
    </row>
    <row r="28" spans="1:10" ht="60" customHeight="1" x14ac:dyDescent="0.25">
      <c r="A28" s="39" t="s">
        <v>232</v>
      </c>
      <c r="B28" s="38" t="s">
        <v>280</v>
      </c>
      <c r="C28" s="111"/>
      <c r="D28" s="111"/>
      <c r="E28" s="111"/>
      <c r="F28" s="111"/>
      <c r="G28" s="111"/>
      <c r="H28" s="111"/>
      <c r="I28" s="111"/>
      <c r="J28" s="111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Fourrier</dc:creator>
  <cp:lastModifiedBy>2BDM - Arnaud FOURRIER</cp:lastModifiedBy>
  <dcterms:created xsi:type="dcterms:W3CDTF">2025-09-09T12:08:01Z</dcterms:created>
  <dcterms:modified xsi:type="dcterms:W3CDTF">2025-09-10T14:02:32Z</dcterms:modified>
</cp:coreProperties>
</file>